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im\Desktop\Joanna Conte\"/>
    </mc:Choice>
  </mc:AlternateContent>
  <bookViews>
    <workbookView xWindow="5960" yWindow="-20" windowWidth="6000" windowHeight="5790" tabRatio="813"/>
  </bookViews>
  <sheets>
    <sheet name="Balance Sheet" sheetId="1" r:id="rId1"/>
    <sheet name="Schedule of Invst" sheetId="8" r:id="rId2"/>
    <sheet name="Income Statement" sheetId="2" r:id="rId3"/>
    <sheet name="Partners Capital" sheetId="3" r:id="rId4"/>
    <sheet name="Cash Flow" sheetId="5" r:id="rId5"/>
    <sheet name="CF Worksheet" sheetId="4" r:id="rId6"/>
    <sheet name="Long cash flow support" sheetId="11" r:id="rId7"/>
    <sheet name="short cash flow support" sheetId="12" r:id="rId8"/>
  </sheets>
  <definedNames>
    <definedName name="_xlnm.Print_Area" localSheetId="0">'Balance Sheet'!$A$1:$D$45</definedName>
    <definedName name="_xlnm.Print_Area" localSheetId="4">'Cash Flow'!$A$1:$D$64</definedName>
    <definedName name="_xlnm.Print_Area" localSheetId="5">'CF Worksheet'!$A$1:$I$46</definedName>
    <definedName name="_xlnm.Print_Area" localSheetId="3">'Partners Capital'!$A$1:$F$30</definedName>
    <definedName name="_xlnm.Print_Area" localSheetId="1">'Schedule of Invst'!$A$1:$H$163</definedName>
  </definedNames>
  <calcPr calcId="162913" calcOnSave="0"/>
</workbook>
</file>

<file path=xl/calcChain.xml><?xml version="1.0" encoding="utf-8"?>
<calcChain xmlns="http://schemas.openxmlformats.org/spreadsheetml/2006/main">
  <c r="B9" i="4" l="1"/>
  <c r="C16" i="12" l="1"/>
  <c r="C20" i="12" s="1"/>
  <c r="C20" i="11"/>
  <c r="C16" i="11"/>
  <c r="A1" i="11"/>
  <c r="D64" i="4"/>
  <c r="C63" i="4"/>
  <c r="B56" i="4"/>
  <c r="D54" i="4"/>
  <c r="B18" i="5" s="1"/>
  <c r="C53" i="4"/>
  <c r="B53" i="4"/>
  <c r="D53" i="4" s="1"/>
  <c r="B16" i="5" s="1"/>
  <c r="A16" i="5" s="1"/>
  <c r="C52" i="4"/>
  <c r="B52" i="4"/>
  <c r="D52" i="4" s="1"/>
  <c r="C51" i="4"/>
  <c r="B51" i="4"/>
  <c r="D51" i="4" s="1"/>
  <c r="B41" i="4"/>
  <c r="I40" i="4"/>
  <c r="I43" i="4" s="1"/>
  <c r="D58" i="5" s="1"/>
  <c r="B40" i="4"/>
  <c r="B39" i="4"/>
  <c r="B42" i="4" s="1"/>
  <c r="B38" i="4"/>
  <c r="B63" i="4" s="1"/>
  <c r="I29" i="4"/>
  <c r="H28" i="4" s="1"/>
  <c r="I28" i="4"/>
  <c r="I26" i="4"/>
  <c r="B26" i="4"/>
  <c r="F63" i="4" s="1"/>
  <c r="A26" i="4"/>
  <c r="B25" i="4"/>
  <c r="E64" i="4" s="1"/>
  <c r="A25" i="4"/>
  <c r="B24" i="4"/>
  <c r="D24" i="4" s="1"/>
  <c r="F24" i="4" s="1"/>
  <c r="B29" i="5" s="1"/>
  <c r="A24" i="4"/>
  <c r="A29" i="5" s="1"/>
  <c r="B23" i="4"/>
  <c r="D23" i="4" s="1"/>
  <c r="F23" i="4" s="1"/>
  <c r="B28" i="5" s="1"/>
  <c r="A23" i="4"/>
  <c r="B22" i="4"/>
  <c r="D22" i="4" s="1"/>
  <c r="F22" i="4" s="1"/>
  <c r="B27" i="5" s="1"/>
  <c r="A22" i="4"/>
  <c r="A27" i="5" s="1"/>
  <c r="B21" i="4"/>
  <c r="D21" i="4" s="1"/>
  <c r="F21" i="4" s="1"/>
  <c r="A21" i="4"/>
  <c r="B20" i="4"/>
  <c r="D20" i="4" s="1"/>
  <c r="F20" i="4" s="1"/>
  <c r="B25" i="5" s="1"/>
  <c r="A20" i="4"/>
  <c r="B19" i="4"/>
  <c r="D19" i="4" s="1"/>
  <c r="F19" i="4" s="1"/>
  <c r="B24" i="5" s="1"/>
  <c r="A19" i="4"/>
  <c r="B18" i="4"/>
  <c r="A18" i="4"/>
  <c r="C16" i="4"/>
  <c r="D14" i="4"/>
  <c r="F14" i="4" s="1"/>
  <c r="A14" i="4"/>
  <c r="B13" i="4"/>
  <c r="D13" i="4" s="1"/>
  <c r="A13" i="4"/>
  <c r="A23" i="5" s="1"/>
  <c r="B12" i="4"/>
  <c r="D12" i="4" s="1"/>
  <c r="F12" i="4" s="1"/>
  <c r="B22" i="5" s="1"/>
  <c r="A12" i="4"/>
  <c r="A22" i="5" s="1"/>
  <c r="B11" i="4"/>
  <c r="D11" i="4" s="1"/>
  <c r="F11" i="4" s="1"/>
  <c r="B21" i="5" s="1"/>
  <c r="A11" i="4"/>
  <c r="A21" i="5" s="1"/>
  <c r="B10" i="4"/>
  <c r="D10" i="4" s="1"/>
  <c r="F10" i="4" s="1"/>
  <c r="B20" i="5" s="1"/>
  <c r="A10" i="4"/>
  <c r="A20" i="5" s="1"/>
  <c r="D9" i="4"/>
  <c r="E9" i="4" s="1"/>
  <c r="B8" i="4"/>
  <c r="A8" i="4"/>
  <c r="B7" i="4"/>
  <c r="A3" i="4"/>
  <c r="A1" i="4"/>
  <c r="A1" i="12" s="1"/>
  <c r="D60" i="5"/>
  <c r="D51" i="5"/>
  <c r="A40" i="5"/>
  <c r="A37" i="5"/>
  <c r="A36" i="5"/>
  <c r="A33" i="5"/>
  <c r="A28" i="5"/>
  <c r="A26" i="5"/>
  <c r="A25" i="5"/>
  <c r="A24" i="5"/>
  <c r="B15" i="5"/>
  <c r="B14" i="5"/>
  <c r="B12" i="5"/>
  <c r="A11" i="5"/>
  <c r="D26" i="3"/>
  <c r="B26" i="3"/>
  <c r="F23" i="3"/>
  <c r="D23" i="3"/>
  <c r="F21" i="3"/>
  <c r="A20" i="3"/>
  <c r="F18" i="3"/>
  <c r="F16" i="3"/>
  <c r="F14" i="3"/>
  <c r="F11" i="3"/>
  <c r="F26" i="3" s="1"/>
  <c r="A44" i="2"/>
  <c r="D42" i="2"/>
  <c r="A41" i="2"/>
  <c r="D39" i="2"/>
  <c r="D33" i="2"/>
  <c r="A32" i="2"/>
  <c r="D25" i="2"/>
  <c r="D44" i="2" s="1"/>
  <c r="D23" i="2"/>
  <c r="D13" i="2"/>
  <c r="E158" i="8"/>
  <c r="E161" i="8" s="1"/>
  <c r="G157" i="8"/>
  <c r="G156" i="8"/>
  <c r="G158" i="8" s="1"/>
  <c r="G161" i="8" s="1"/>
  <c r="G154" i="8"/>
  <c r="G153" i="8"/>
  <c r="G150" i="8"/>
  <c r="E150" i="8"/>
  <c r="G149" i="8"/>
  <c r="G148" i="8"/>
  <c r="E130" i="8"/>
  <c r="G128" i="8"/>
  <c r="E125" i="8"/>
  <c r="G124" i="8"/>
  <c r="G123" i="8"/>
  <c r="G125" i="8" s="1"/>
  <c r="G130" i="8" s="1"/>
  <c r="E118" i="8"/>
  <c r="G113" i="8"/>
  <c r="G111" i="8"/>
  <c r="G109" i="8"/>
  <c r="G108" i="8"/>
  <c r="A96" i="8"/>
  <c r="A139" i="8" s="1"/>
  <c r="E90" i="8"/>
  <c r="G87" i="8"/>
  <c r="G90" i="8" s="1"/>
  <c r="G118" i="8" s="1"/>
  <c r="G84" i="8"/>
  <c r="G74" i="8"/>
  <c r="G71" i="8"/>
  <c r="G77" i="8" s="1"/>
  <c r="E71" i="8"/>
  <c r="E77" i="8" s="1"/>
  <c r="G70" i="8"/>
  <c r="G69" i="8"/>
  <c r="G62" i="8"/>
  <c r="A52" i="8"/>
  <c r="G46" i="8"/>
  <c r="E46" i="8"/>
  <c r="E64" i="8" s="1"/>
  <c r="G45" i="8"/>
  <c r="G44" i="8"/>
  <c r="G41" i="8"/>
  <c r="G64" i="8" s="1"/>
  <c r="E34" i="8"/>
  <c r="G33" i="8"/>
  <c r="G32" i="8"/>
  <c r="G31" i="8"/>
  <c r="G30" i="8"/>
  <c r="G34" i="8" s="1"/>
  <c r="G27" i="8"/>
  <c r="G24" i="8"/>
  <c r="E21" i="8"/>
  <c r="E36" i="8" s="1"/>
  <c r="G20" i="8"/>
  <c r="G19" i="8"/>
  <c r="G18" i="8"/>
  <c r="G17" i="8"/>
  <c r="G21" i="8" s="1"/>
  <c r="G16" i="8"/>
  <c r="G15" i="8"/>
  <c r="D40" i="1"/>
  <c r="D22" i="1"/>
  <c r="C55" i="4" l="1"/>
  <c r="B13" i="5"/>
  <c r="B16" i="4"/>
  <c r="D8" i="4"/>
  <c r="B26" i="5"/>
  <c r="C56" i="4"/>
  <c r="D56" i="4" s="1"/>
  <c r="G36" i="8"/>
  <c r="G133" i="8" s="1"/>
  <c r="B27" i="4"/>
  <c r="B32" i="4" s="1"/>
  <c r="D42" i="1"/>
  <c r="D44" i="1" s="1"/>
  <c r="E133" i="8"/>
  <c r="F27" i="4"/>
  <c r="D9" i="5"/>
  <c r="E13" i="4"/>
  <c r="E34" i="4" s="1"/>
  <c r="E38" i="4" s="1"/>
  <c r="F13" i="4"/>
  <c r="B23" i="5" s="1"/>
  <c r="J63" i="4"/>
  <c r="D55" i="4"/>
  <c r="D63" i="5"/>
  <c r="D18" i="4"/>
  <c r="D25" i="4"/>
  <c r="I25" i="4" s="1"/>
  <c r="D26" i="4"/>
  <c r="C27" i="4"/>
  <c r="C32" i="4" s="1"/>
  <c r="C34" i="4" s="1"/>
  <c r="B64" i="4"/>
  <c r="J64" i="4" s="1"/>
  <c r="B37" i="5" s="1"/>
  <c r="B55" i="4"/>
  <c r="B57" i="4" s="1"/>
  <c r="H26" i="4"/>
  <c r="A25" i="2"/>
  <c r="D57" i="4" l="1"/>
  <c r="B34" i="4"/>
  <c r="D31" i="5"/>
  <c r="D16" i="4"/>
  <c r="F8" i="4"/>
  <c r="J65" i="4"/>
  <c r="B36" i="5"/>
  <c r="D33" i="5"/>
  <c r="B38" i="5"/>
  <c r="A9" i="5"/>
  <c r="A10" i="5"/>
  <c r="I30" i="4"/>
  <c r="F18" i="4"/>
  <c r="F34" i="4" s="1"/>
  <c r="E39" i="4" s="1"/>
  <c r="C57" i="4"/>
  <c r="D27" i="4"/>
  <c r="D32" i="4" s="1"/>
  <c r="D34" i="4" l="1"/>
  <c r="D40" i="5"/>
  <c r="D49" i="5" s="1"/>
  <c r="D53" i="5" s="1"/>
  <c r="B44" i="4"/>
  <c r="H30" i="4"/>
  <c r="I34" i="4"/>
  <c r="E41" i="4" s="1"/>
  <c r="B43" i="4" l="1"/>
  <c r="B45" i="4" s="1"/>
  <c r="H34" i="4"/>
  <c r="E40" i="4" s="1"/>
  <c r="E42" i="4" s="1"/>
</calcChain>
</file>

<file path=xl/sharedStrings.xml><?xml version="1.0" encoding="utf-8"?>
<sst xmlns="http://schemas.openxmlformats.org/spreadsheetml/2006/main" count="346" uniqueCount="222">
  <si>
    <t>XYZ FUND, LP</t>
  </si>
  <si>
    <t>STATEMENT OF FINANCIAL CONDITION</t>
  </si>
  <si>
    <t>12/31/20XX</t>
  </si>
  <si>
    <t>Assets</t>
  </si>
  <si>
    <t>Investments in securities, at fair value</t>
  </si>
  <si>
    <r>
      <t>(cost of $</t>
    </r>
    <r>
      <rPr>
        <b/>
        <sz val="12"/>
        <rFont val="Times New Roman"/>
        <family val="1"/>
      </rPr>
      <t>[insert amount]</t>
    </r>
    <r>
      <rPr>
        <sz val="12"/>
        <rFont val="Times New Roman"/>
        <family val="1"/>
      </rPr>
      <t>)</t>
    </r>
  </si>
  <si>
    <t>Cash and cash equivalents</t>
  </si>
  <si>
    <t>Restricted cash</t>
  </si>
  <si>
    <t>Due from brokers</t>
  </si>
  <si>
    <t>Receivable for investments sold</t>
  </si>
  <si>
    <t>Due from related parties</t>
  </si>
  <si>
    <t>Interest and dividends receivable</t>
  </si>
  <si>
    <t>Net unrealized gain on forward currency contracts</t>
  </si>
  <si>
    <t>Net unrealized gain on futures contracts</t>
  </si>
  <si>
    <t>Total Assets</t>
  </si>
  <si>
    <t>Liabilities and Partners' Capital</t>
  </si>
  <si>
    <t>Liabilities</t>
  </si>
  <si>
    <t>Securities sold short, at fair value</t>
  </si>
  <si>
    <r>
      <t>(proceeds of $</t>
    </r>
    <r>
      <rPr>
        <b/>
        <sz val="12"/>
        <rFont val="Times New Roman"/>
        <family val="1"/>
      </rPr>
      <t>[insert amount]</t>
    </r>
    <r>
      <rPr>
        <sz val="12"/>
        <rFont val="Times New Roman"/>
        <family val="1"/>
      </rPr>
      <t>)</t>
    </r>
  </si>
  <si>
    <t>Payable for investments purchased</t>
  </si>
  <si>
    <t>Capital withdrawals payable</t>
  </si>
  <si>
    <t>Contribution received in advance</t>
  </si>
  <si>
    <t>Due to General Partner</t>
  </si>
  <si>
    <t>Management fees payable</t>
  </si>
  <si>
    <t>Due to related parties</t>
  </si>
  <si>
    <t>Interest, dividends and stock loan fees payable</t>
  </si>
  <si>
    <t>Other liabilities</t>
  </si>
  <si>
    <t>Net unrealized loss on swap transactions</t>
  </si>
  <si>
    <t>Total Liabilities</t>
  </si>
  <si>
    <t>Partners' Capital</t>
  </si>
  <si>
    <t>Total Liabilities and Partners' Capital</t>
  </si>
  <si>
    <t>CONDENSED SCHEDULE OF INVESTMENTS</t>
  </si>
  <si>
    <t>Principal Amount/</t>
  </si>
  <si>
    <t>Percent of</t>
  </si>
  <si>
    <t xml:space="preserve">Partners' Capital </t>
  </si>
  <si>
    <t>Shares</t>
  </si>
  <si>
    <t>Description</t>
  </si>
  <si>
    <t>Fair Value</t>
  </si>
  <si>
    <t>Investments in Securities</t>
  </si>
  <si>
    <t>Common Stock</t>
  </si>
  <si>
    <t>[Country]</t>
  </si>
  <si>
    <t>[Industry]</t>
  </si>
  <si>
    <t>%</t>
  </si>
  <si>
    <t>[# of shares]</t>
  </si>
  <si>
    <t xml:space="preserve">   [Stock Name] (cost $[amount])</t>
  </si>
  <si>
    <t xml:space="preserve">   Other</t>
  </si>
  <si>
    <t>Total [Country] (cost $[amount])</t>
  </si>
  <si>
    <t>[Industry] (cost $[amount])</t>
  </si>
  <si>
    <t xml:space="preserve">[Industry] </t>
  </si>
  <si>
    <t xml:space="preserve">   Total Common Stock (Cost $[amount])</t>
  </si>
  <si>
    <t xml:space="preserve">Preferred Stock </t>
  </si>
  <si>
    <t>Total [Country] (Cost $[amount])</t>
  </si>
  <si>
    <t>CONDENSED SCHEDULE OF INVESTMENTS (CONTINUED)</t>
  </si>
  <si>
    <t>Investments in Securities (continued)</t>
  </si>
  <si>
    <t>Preferred Stock (continued)</t>
  </si>
  <si>
    <t xml:space="preserve">   Total Preferred Stock (Cost $[amount])</t>
  </si>
  <si>
    <t>Unregistered Common stock</t>
  </si>
  <si>
    <t xml:space="preserve">   Total Unregistered Common Stock</t>
  </si>
  <si>
    <t xml:space="preserve">    (Cost $[amount])</t>
  </si>
  <si>
    <t>Debt Instruments</t>
  </si>
  <si>
    <t>Convertible Debentures</t>
  </si>
  <si>
    <t xml:space="preserve">   Total Convertible Debentures</t>
  </si>
  <si>
    <t>Debt Instruments (continued)</t>
  </si>
  <si>
    <t>Bonds</t>
  </si>
  <si>
    <t>[$ Principal]</t>
  </si>
  <si>
    <t xml:space="preserve">   [Name] (cost $[amount],[interest rate],</t>
  </si>
  <si>
    <t xml:space="preserve">    [maturity date])</t>
  </si>
  <si>
    <t xml:space="preserve">   Total Bonds (Cost $[amount])</t>
  </si>
  <si>
    <t xml:space="preserve">   Total Debt Instruments</t>
  </si>
  <si>
    <t>Warrants</t>
  </si>
  <si>
    <t xml:space="preserve">   Total Warrants (Cost $[amount])</t>
  </si>
  <si>
    <t xml:space="preserve">      Total Investments in Securities</t>
  </si>
  <si>
    <t xml:space="preserve">       (Cost $[amount])</t>
  </si>
  <si>
    <t>Common Stock Sold Short</t>
  </si>
  <si>
    <t>Total [Country] (proceeds $[amount])</t>
  </si>
  <si>
    <t xml:space="preserve">   [Stock Name] (proceeds $[amount])</t>
  </si>
  <si>
    <t xml:space="preserve">   Total Common Stock Sold Short</t>
  </si>
  <si>
    <t xml:space="preserve">    (Proceeds $[amount])</t>
  </si>
  <si>
    <t>STATEMENT OF OPERATIONS</t>
  </si>
  <si>
    <t>FOR THE YEAR ENDED DECEMBER 31, 20XX</t>
  </si>
  <si>
    <t>Investment Income</t>
  </si>
  <si>
    <t xml:space="preserve">Interest </t>
  </si>
  <si>
    <t>Dividends (net of $[insert amount] foreign withholding</t>
  </si>
  <si>
    <t xml:space="preserve"> taxes)</t>
  </si>
  <si>
    <t>Other income</t>
  </si>
  <si>
    <t>Total Investment Income</t>
  </si>
  <si>
    <t xml:space="preserve"> </t>
  </si>
  <si>
    <t>Expenses</t>
  </si>
  <si>
    <t>Management fees</t>
  </si>
  <si>
    <t>Professional fees</t>
  </si>
  <si>
    <t>Dividends</t>
  </si>
  <si>
    <t>Administration fees</t>
  </si>
  <si>
    <t>Less:  expenses paid indirectly</t>
  </si>
  <si>
    <t>Total Expenses</t>
  </si>
  <si>
    <t>Realized and Unrealized Gain (Loss) From</t>
  </si>
  <si>
    <t xml:space="preserve"> Investments and Foreign Currency Transactions</t>
  </si>
  <si>
    <t xml:space="preserve">Net realized gain (loss) from- </t>
  </si>
  <si>
    <t>Investments</t>
  </si>
  <si>
    <t>Foreign currency transactions</t>
  </si>
  <si>
    <t xml:space="preserve"> and foreign currency transactions</t>
  </si>
  <si>
    <t>Net change in unrealized appreciation (depreciation) on -</t>
  </si>
  <si>
    <t>Net change in unrealized appreciation (depreciation) on investments</t>
  </si>
  <si>
    <t xml:space="preserve">  and Foreign Currency Transactions</t>
  </si>
  <si>
    <t>STATEMENT OF CHANGES IN PARTNERS' CAPITAL</t>
  </si>
  <si>
    <t>General</t>
  </si>
  <si>
    <t>Limited</t>
  </si>
  <si>
    <t>Partner</t>
  </si>
  <si>
    <t>Partners</t>
  </si>
  <si>
    <t>Total</t>
  </si>
  <si>
    <t>Partners' Capital - January 1, 20XX</t>
  </si>
  <si>
    <t>Capital contributions</t>
  </si>
  <si>
    <t>Capital withdrawals</t>
  </si>
  <si>
    <t>Transfers of capital</t>
  </si>
  <si>
    <t>Pro-rata allocation</t>
  </si>
  <si>
    <t>Incentive allocation</t>
  </si>
  <si>
    <t>Partners' Capital - December 31, 20XX</t>
  </si>
  <si>
    <t>STATEMENT OF CASH FLOWS</t>
  </si>
  <si>
    <t>Cash Flows From Operating Activities</t>
  </si>
  <si>
    <t>Purchase of investments</t>
  </si>
  <si>
    <t>Proceeds from sale of investments</t>
  </si>
  <si>
    <t>Proceeds from securities sold short</t>
  </si>
  <si>
    <t>Purchase of securities sold short</t>
  </si>
  <si>
    <t>Net change in unrealized appreciation (depreciation)</t>
  </si>
  <si>
    <t xml:space="preserve"> on investments</t>
  </si>
  <si>
    <t>Changes in operating assets and liabilities:</t>
  </si>
  <si>
    <t>Total Adjustments</t>
  </si>
  <si>
    <t>Cash Flows From Financing Activities</t>
  </si>
  <si>
    <t xml:space="preserve"> Contributions received in advance</t>
  </si>
  <si>
    <t>STATEMENT OF CASH FLOWS (CONTINUED)</t>
  </si>
  <si>
    <t>Supplemental Disclosures of Cash Flow Information:</t>
  </si>
  <si>
    <t>Cash paid during the year for interest</t>
  </si>
  <si>
    <t>Current year contributions received in the prior year</t>
  </si>
  <si>
    <t>Non-cash financing activities:</t>
  </si>
  <si>
    <t xml:space="preserve"> Capital withdrawals payable</t>
  </si>
  <si>
    <t xml:space="preserve"> Distribution of securities, at fair value (cost basis of $____)</t>
  </si>
  <si>
    <t>CASH FLOW WORKSHEET</t>
  </si>
  <si>
    <t>Change</t>
  </si>
  <si>
    <t>Cash</t>
  </si>
  <si>
    <t>Operating</t>
  </si>
  <si>
    <t>Financing</t>
  </si>
  <si>
    <t>Noncash</t>
  </si>
  <si>
    <t>contrib securities</t>
  </si>
  <si>
    <t>accrued w/d activity</t>
  </si>
  <si>
    <t>a</t>
  </si>
  <si>
    <t>CY contrib recv'd in PY</t>
  </si>
  <si>
    <t>Partners Capital</t>
  </si>
  <si>
    <t>Contributions</t>
  </si>
  <si>
    <t>Withdrawals</t>
  </si>
  <si>
    <t>b</t>
  </si>
  <si>
    <t>c</t>
  </si>
  <si>
    <t>Interest Paid:</t>
  </si>
  <si>
    <t>Proof of Capital Transactions:</t>
  </si>
  <si>
    <t>Proof of Cash:</t>
  </si>
  <si>
    <t>Current Contributions - G.P.</t>
  </si>
  <si>
    <t>Change in Cash</t>
  </si>
  <si>
    <t>Current withdrawals - G.P.</t>
  </si>
  <si>
    <t>PY accrual</t>
  </si>
  <si>
    <t>Current Contributions - L.P.</t>
  </si>
  <si>
    <t>Interest Expense</t>
  </si>
  <si>
    <t>Current withdrawals - L.P.</t>
  </si>
  <si>
    <t>Difference</t>
  </si>
  <si>
    <t>CY accrual</t>
  </si>
  <si>
    <t>Change per above (cash)</t>
  </si>
  <si>
    <t>Total Interest Paid</t>
  </si>
  <si>
    <t>Change per above (non-cash)</t>
  </si>
  <si>
    <t>Diff</t>
  </si>
  <si>
    <t>Operating-Investments Summary</t>
  </si>
  <si>
    <t>Longs</t>
  </si>
  <si>
    <t>Shorts</t>
  </si>
  <si>
    <t>Purchase</t>
  </si>
  <si>
    <t>Proceeds</t>
  </si>
  <si>
    <t>Realized (G)/L</t>
  </si>
  <si>
    <t>Change in Unrealized (G)/L</t>
  </si>
  <si>
    <t>Change in Invests</t>
  </si>
  <si>
    <t>Per Above</t>
  </si>
  <si>
    <t>Proof of Equity Cash Movement</t>
  </si>
  <si>
    <t>Less: cash</t>
  </si>
  <si>
    <r>
      <t xml:space="preserve">Add:  cash </t>
    </r>
    <r>
      <rPr>
        <b/>
        <sz val="12"/>
        <rFont val="Times New Roman"/>
        <family val="1"/>
      </rPr>
      <t>not</t>
    </r>
  </si>
  <si>
    <t>Add:  cash recv'd</t>
  </si>
  <si>
    <t>Less: contrib/</t>
  </si>
  <si>
    <t>Per change</t>
  </si>
  <si>
    <t>recv'd</t>
  </si>
  <si>
    <t>paid</t>
  </si>
  <si>
    <t>in CY for</t>
  </si>
  <si>
    <t>distrib of</t>
  </si>
  <si>
    <t>actual</t>
  </si>
  <si>
    <t>in capital</t>
  </si>
  <si>
    <t>in PY for CY</t>
  </si>
  <si>
    <t>in CY for PY</t>
  </si>
  <si>
    <t>in CY</t>
  </si>
  <si>
    <t xml:space="preserve"> subsequent year</t>
  </si>
  <si>
    <t>investments</t>
  </si>
  <si>
    <t>cash movement</t>
  </si>
  <si>
    <t>contributions</t>
  </si>
  <si>
    <r>
      <t>Sum(</t>
    </r>
    <r>
      <rPr>
        <b/>
        <sz val="12"/>
        <color indexed="10"/>
        <rFont val="Times New Roman"/>
        <family val="1"/>
      </rPr>
      <t>a</t>
    </r>
    <r>
      <rPr>
        <sz val="12"/>
        <rFont val="Times New Roman"/>
        <family val="1"/>
      </rPr>
      <t>)=</t>
    </r>
  </si>
  <si>
    <t>withdrawals</t>
  </si>
  <si>
    <t>STATEMENT OF CASH FLOWS - SUPPLEMENTAL WORKSHEET FOR CHANGES IN INVESTMENTS</t>
  </si>
  <si>
    <t>FOR THE YEAR ENDED 12/31/20XX</t>
  </si>
  <si>
    <t>LONG POSITIONS:</t>
  </si>
  <si>
    <t>Cost of investments in securities at 12/31/20XX</t>
  </si>
  <si>
    <t>Add:  Cash paid for purchases of investments</t>
  </si>
  <si>
    <t>To CF Worksheet</t>
  </si>
  <si>
    <t>Subtract:  Proceeds received from sale of investments</t>
  </si>
  <si>
    <t>Add (subtract):  Realized gains (losses) from long positions</t>
  </si>
  <si>
    <t>Cost of investments in securities at 12/31/XX per computation</t>
  </si>
  <si>
    <t>Cost of investments in securities at 12/31/XX per trial balance</t>
  </si>
  <si>
    <t>SHORT POSITIONS:</t>
  </si>
  <si>
    <t>Proceeds from securities sold short at 12/31/20XX (enter as negative amount)</t>
  </si>
  <si>
    <t>Add:  Cash paid for purchases of securities sold short (i.e. short covers)</t>
  </si>
  <si>
    <t>Subtract:  Proceeds received from securities sold short</t>
  </si>
  <si>
    <t>Add (subtract):  Realized gains (losses) from short positions</t>
  </si>
  <si>
    <t>Proceeds from securities sold short at 12/31/12 per computation</t>
  </si>
  <si>
    <t>Proceeds from securities sold short at 12/31/12 per trial balance (enter as negative)</t>
  </si>
  <si>
    <t>Collateral posted with counterparties for derivative contracts</t>
  </si>
  <si>
    <t>Cash and cash equivalents (including restricted cash)</t>
  </si>
  <si>
    <t>Net Decrease in Cash and Cash Equivalents (including restricted cash)</t>
  </si>
  <si>
    <t>Cash and Cash Equivalents (including restricted cash) - January 1, 20XX</t>
  </si>
  <si>
    <t>Cash and Cash Equivalents (including restricted cash) - December 31, 20XX</t>
  </si>
  <si>
    <t>At December 31, 20XX, the amounts included in cash and cash equivalents (including restricted cash)</t>
  </si>
  <si>
    <t>include the following:</t>
  </si>
  <si>
    <t>Cash denominated in foreign currencies (cost of $____)</t>
  </si>
  <si>
    <t>Total cash and cash equivalents (including restricted 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</si>
</sst>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#,##0;\-\-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_(* #,##0_);_(* \(#,##0\);_(* &quot;--&quot;_);_(@_)"/>
    <numFmt numFmtId="169" formatCode="_(&quot;$&quot;* #,##0_);_(&quot;$&quot;* \(#,##0\);_(&quot;$&quot;* &quot;--&quot;_);_(@_)"/>
    <numFmt numFmtId="170" formatCode="_(* #,##0_);[Red]_(* \(#,##0\);_(* &quot;-      &quot;_);_(@_)"/>
    <numFmt numFmtId="171" formatCode="_(* #,##0_);_(* \(#,##0\);_(* &quot; &quot;_);_(@_)"/>
    <numFmt numFmtId="172" formatCode="[$-409]mmmm\ d\,\ yyyy;@"/>
    <numFmt numFmtId="173" formatCode="0.000%"/>
    <numFmt numFmtId="174" formatCode="0.0000%"/>
    <numFmt numFmtId="175" formatCode="mmm\-yyyy"/>
    <numFmt numFmtId="176" formatCode="\ \ \ #;\ \ \ \-#;\ \ \ #;\ \ @"/>
    <numFmt numFmtId="177" formatCode=";;;"/>
    <numFmt numFmtId="178" formatCode="[&gt;1]#,##0.00_);[Red][&lt;=-1]\(#,##0.00\);0.0000%"/>
    <numFmt numFmtId="179" formatCode="0.00000000%"/>
    <numFmt numFmtId="180" formatCode="0.000%\ \ \ \ "/>
    <numFmt numFmtId="181" formatCode="#,##0.000000_)"/>
    <numFmt numFmtId="182" formatCode="0.0"/>
    <numFmt numFmtId="183" formatCode="#,##0.000_);[Red]\(#,##0.000\)"/>
    <numFmt numFmtId="184" formatCode="#,##0.00_)"/>
    <numFmt numFmtId="185" formatCode="[&gt;50]&quot;19&quot;00;&quot;20&quot;00"/>
    <numFmt numFmtId="186" formatCode="_(* #,##0.00_);_(* \(#,##0.00\);_(* &quot;--&quot;_);_(@_)"/>
    <numFmt numFmtId="187" formatCode="#,##0.00%_);\(#,##0.00%\)"/>
    <numFmt numFmtId="188" formatCode="m/d/yy;@"/>
  </numFmts>
  <fonts count="49" x14ac:knownFonts="1">
    <font>
      <sz val="12"/>
      <color theme="1"/>
      <name val="Times New Roman"/>
      <family val="2"/>
    </font>
    <font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u val="singleAccounting"/>
      <sz val="12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u val="doubleAccounting"/>
      <sz val="12"/>
      <name val="Times New Roman"/>
      <family val="1"/>
    </font>
    <font>
      <b/>
      <i/>
      <sz val="14"/>
      <color indexed="58"/>
      <name val="Times New Roman"/>
      <family val="1"/>
    </font>
    <font>
      <u val="doubleAccounting"/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2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8"/>
      <color indexed="39"/>
      <name val="Arial"/>
      <family val="2"/>
    </font>
    <font>
      <b/>
      <sz val="12"/>
      <color indexed="10"/>
      <name val="Times New Roman"/>
      <family val="1"/>
    </font>
    <font>
      <i/>
      <sz val="9"/>
      <name val="Times New Roman"/>
      <family val="1"/>
    </font>
    <font>
      <b/>
      <sz val="10"/>
      <color indexed="10"/>
      <name val="Times New Roman"/>
      <family val="1"/>
    </font>
    <font>
      <b/>
      <u/>
      <sz val="10"/>
      <color indexed="10"/>
      <name val="Times New Roman"/>
      <family val="1"/>
    </font>
    <font>
      <b/>
      <sz val="10"/>
      <name val="Times New Roman"/>
      <family val="1"/>
    </font>
    <font>
      <u val="singleAccounting"/>
      <sz val="10"/>
      <name val="Times New Roman"/>
      <family val="1"/>
    </font>
    <font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rgb="FF9C0006"/>
      <name val="Times New Roman"/>
      <family val="2"/>
    </font>
    <font>
      <b/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b/>
      <sz val="14"/>
      <color theme="1"/>
      <name val="Times New Roman"/>
      <family val="2"/>
    </font>
    <font>
      <i/>
      <sz val="12"/>
      <color rgb="FF7F7F7F"/>
      <name val="Times New Roman"/>
      <family val="2"/>
    </font>
    <font>
      <sz val="12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3F3F76"/>
      <name val="Times New Roman"/>
      <family val="2"/>
    </font>
    <font>
      <sz val="12"/>
      <color rgb="FFFA7D00"/>
      <name val="Times New Roman"/>
      <family val="2"/>
    </font>
    <font>
      <sz val="12"/>
      <color rgb="FF9C6500"/>
      <name val="Times New Roman"/>
      <family val="2"/>
    </font>
    <font>
      <b/>
      <sz val="12"/>
      <color rgb="FF3F3F3F"/>
      <name val="Times New Roman"/>
      <family val="2"/>
    </font>
    <font>
      <b/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15"/>
      </patternFill>
    </fill>
    <fill>
      <patternFill patternType="solid">
        <fgColor indexed="21"/>
        <bgColor indexed="15"/>
      </patternFill>
    </fill>
    <fill>
      <patternFill patternType="gray125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0" fontId="30" fillId="9" borderId="0"/>
    <xf numFmtId="0" fontId="30" fillId="10" borderId="0"/>
    <xf numFmtId="0" fontId="30" fillId="11" borderId="0"/>
    <xf numFmtId="0" fontId="30" fillId="12" borderId="0"/>
    <xf numFmtId="0" fontId="30" fillId="13" borderId="0"/>
    <xf numFmtId="0" fontId="30" fillId="14" borderId="0"/>
    <xf numFmtId="0" fontId="30" fillId="15" borderId="0"/>
    <xf numFmtId="0" fontId="30" fillId="16" borderId="0"/>
    <xf numFmtId="0" fontId="30" fillId="17" borderId="0"/>
    <xf numFmtId="0" fontId="30" fillId="18" borderId="0"/>
    <xf numFmtId="0" fontId="30" fillId="19" borderId="0"/>
    <xf numFmtId="0" fontId="30" fillId="20" borderId="0"/>
    <xf numFmtId="0" fontId="31" fillId="21" borderId="0"/>
    <xf numFmtId="0" fontId="31" fillId="22" borderId="0"/>
    <xf numFmtId="0" fontId="31" fillId="23" borderId="0"/>
    <xf numFmtId="0" fontId="31" fillId="24" borderId="0"/>
    <xf numFmtId="0" fontId="31" fillId="25" borderId="0"/>
    <xf numFmtId="0" fontId="31" fillId="26" borderId="0"/>
    <xf numFmtId="0" fontId="31" fillId="27" borderId="0"/>
    <xf numFmtId="0" fontId="31" fillId="28" borderId="0"/>
    <xf numFmtId="0" fontId="31" fillId="29" borderId="0"/>
    <xf numFmtId="0" fontId="31" fillId="30" borderId="0"/>
    <xf numFmtId="0" fontId="31" fillId="31" borderId="0"/>
    <xf numFmtId="0" fontId="31" fillId="32" borderId="0"/>
    <xf numFmtId="168" fontId="2" fillId="0" borderId="0">
      <protection locked="0"/>
    </xf>
    <xf numFmtId="169" fontId="1" fillId="0" borderId="0"/>
    <xf numFmtId="169" fontId="2" fillId="0" borderId="0"/>
    <xf numFmtId="169" fontId="2" fillId="0" borderId="0"/>
    <xf numFmtId="169" fontId="8" fillId="0" borderId="0"/>
    <xf numFmtId="42" fontId="30" fillId="0" borderId="0"/>
    <xf numFmtId="176" fontId="14" fillId="2" borderId="1">
      <alignment vertical="center"/>
    </xf>
    <xf numFmtId="0" fontId="32" fillId="33" borderId="0"/>
    <xf numFmtId="3" fontId="15" fillId="3" borderId="0">
      <alignment horizontal="left"/>
    </xf>
    <xf numFmtId="0" fontId="33" fillId="34" borderId="15"/>
    <xf numFmtId="0" fontId="2" fillId="0" borderId="0">
      <alignment horizontal="left" indent="2"/>
      <protection locked="0"/>
    </xf>
    <xf numFmtId="0" fontId="34" fillId="35" borderId="16"/>
    <xf numFmtId="1" fontId="16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1" fontId="13" fillId="0" borderId="0">
      <alignment horizontal="center"/>
    </xf>
    <xf numFmtId="43" fontId="1" fillId="0" borderId="0"/>
    <xf numFmtId="49" fontId="35" fillId="0" borderId="0">
      <alignment horizontal="center"/>
    </xf>
    <xf numFmtId="44" fontId="1" fillId="0" borderId="0"/>
    <xf numFmtId="14" fontId="16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14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37" fillId="36" borderId="0"/>
    <xf numFmtId="0" fontId="38" fillId="0" borderId="17"/>
    <xf numFmtId="0" fontId="39" fillId="0" borderId="18"/>
    <xf numFmtId="0" fontId="40" fillId="0" borderId="19"/>
    <xf numFmtId="0" fontId="40" fillId="0" borderId="0"/>
    <xf numFmtId="37" fontId="17" fillId="3" borderId="0"/>
    <xf numFmtId="37" fontId="18" fillId="5" borderId="0">
      <alignment horizontal="center"/>
    </xf>
    <xf numFmtId="37" fontId="19" fillId="5" borderId="2">
      <alignment horizontal="center"/>
    </xf>
    <xf numFmtId="37" fontId="18" fillId="6" borderId="3">
      <alignment horizontal="center"/>
    </xf>
    <xf numFmtId="37" fontId="13" fillId="0" borderId="4">
      <alignment horizontal="centerContinuous"/>
    </xf>
    <xf numFmtId="177" fontId="20" fillId="3" borderId="5">
      <alignment horizontal="center"/>
    </xf>
    <xf numFmtId="0" fontId="2" fillId="0" borderId="0">
      <alignment horizontal="left" indent="1"/>
    </xf>
    <xf numFmtId="0" fontId="41" fillId="37" borderId="15"/>
    <xf numFmtId="40" fontId="21" fillId="0" borderId="6">
      <alignment vertical="center"/>
      <protection locked="0"/>
    </xf>
    <xf numFmtId="49" fontId="15" fillId="0" borderId="6">
      <alignment vertical="center"/>
      <protection locked="0"/>
    </xf>
    <xf numFmtId="49" fontId="15" fillId="0" borderId="6">
      <alignment vertical="center"/>
      <protection locked="0"/>
    </xf>
    <xf numFmtId="49" fontId="15" fillId="0" borderId="6">
      <alignment vertical="center"/>
      <protection locked="0"/>
    </xf>
    <xf numFmtId="49" fontId="15" fillId="0" borderId="6">
      <alignment vertical="center"/>
      <protection locked="0"/>
    </xf>
    <xf numFmtId="49" fontId="15" fillId="0" borderId="6">
      <alignment vertical="center"/>
      <protection locked="0"/>
    </xf>
    <xf numFmtId="178" fontId="21" fillId="0" borderId="3">
      <alignment vertical="center"/>
      <protection locked="0"/>
    </xf>
    <xf numFmtId="38" fontId="16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38" fontId="13" fillId="0" borderId="6">
      <alignment horizontal="center"/>
      <protection locked="0"/>
    </xf>
    <xf numFmtId="49" fontId="21" fillId="0" borderId="3">
      <alignment horizontal="center" vertical="center"/>
      <protection locked="0"/>
    </xf>
    <xf numFmtId="175" fontId="22" fillId="0" borderId="6">
      <alignment horizontal="center"/>
      <protection locked="0"/>
    </xf>
    <xf numFmtId="1" fontId="21" fillId="0" borderId="3">
      <protection locked="0"/>
    </xf>
    <xf numFmtId="40" fontId="21" fillId="0" borderId="7">
      <alignment vertical="center"/>
      <protection locked="0"/>
    </xf>
    <xf numFmtId="173" fontId="15" fillId="0" borderId="6">
      <protection locked="0"/>
    </xf>
    <xf numFmtId="174" fontId="21" fillId="0" borderId="6">
      <protection locked="0"/>
    </xf>
    <xf numFmtId="179" fontId="21" fillId="0" borderId="6">
      <protection locked="0"/>
    </xf>
    <xf numFmtId="180" fontId="21" fillId="0" borderId="6">
      <protection locked="0"/>
    </xf>
    <xf numFmtId="40" fontId="21" fillId="0" borderId="3">
      <alignment vertical="center"/>
      <protection locked="0"/>
    </xf>
    <xf numFmtId="181" fontId="21" fillId="0" borderId="8">
      <alignment vertical="center"/>
      <protection locked="0"/>
    </xf>
    <xf numFmtId="2" fontId="21" fillId="3" borderId="3"/>
    <xf numFmtId="49" fontId="22" fillId="0" borderId="6">
      <alignment horizontal="center" vertical="center"/>
      <protection locked="0"/>
    </xf>
    <xf numFmtId="1" fontId="21" fillId="0" borderId="6">
      <protection locked="0"/>
    </xf>
    <xf numFmtId="37" fontId="16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3" fillId="4" borderId="0"/>
    <xf numFmtId="37" fontId="17" fillId="4" borderId="0"/>
    <xf numFmtId="182" fontId="16" fillId="7" borderId="5">
      <alignment horizontal="center"/>
    </xf>
    <xf numFmtId="182" fontId="13" fillId="7" borderId="5">
      <alignment horizontal="center"/>
    </xf>
    <xf numFmtId="182" fontId="13" fillId="7" borderId="5">
      <alignment horizontal="center"/>
    </xf>
    <xf numFmtId="182" fontId="13" fillId="7" borderId="5">
      <alignment horizontal="center"/>
    </xf>
    <xf numFmtId="182" fontId="13" fillId="7" borderId="5">
      <alignment horizontal="center"/>
    </xf>
    <xf numFmtId="182" fontId="13" fillId="7" borderId="5">
      <alignment horizontal="center"/>
    </xf>
    <xf numFmtId="1" fontId="16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1" fontId="13" fillId="7" borderId="9">
      <alignment horizontal="centerContinuous"/>
    </xf>
    <xf numFmtId="0" fontId="42" fillId="0" borderId="20"/>
    <xf numFmtId="0" fontId="43" fillId="38" borderId="0"/>
    <xf numFmtId="0" fontId="12" fillId="0" borderId="0"/>
    <xf numFmtId="0" fontId="2" fillId="0" borderId="0">
      <protection locked="0"/>
    </xf>
    <xf numFmtId="0" fontId="12" fillId="0" borderId="0"/>
    <xf numFmtId="40" fontId="18" fillId="3" borderId="0"/>
    <xf numFmtId="14" fontId="16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4" fontId="13" fillId="3" borderId="0">
      <alignment horizontal="center"/>
    </xf>
    <xf numFmtId="1" fontId="16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1" fontId="13" fillId="3" borderId="0">
      <alignment horizontal="center"/>
    </xf>
    <xf numFmtId="40" fontId="21" fillId="0" borderId="6">
      <alignment vertical="center"/>
      <protection locked="0"/>
    </xf>
    <xf numFmtId="0" fontId="44" fillId="34" borderId="21"/>
    <xf numFmtId="183" fontId="16" fillId="3" borderId="0"/>
    <xf numFmtId="183" fontId="13" fillId="3" borderId="0"/>
    <xf numFmtId="183" fontId="13" fillId="3" borderId="0"/>
    <xf numFmtId="183" fontId="13" fillId="3" borderId="0"/>
    <xf numFmtId="183" fontId="13" fillId="3" borderId="0"/>
    <xf numFmtId="183" fontId="13" fillId="3" borderId="0"/>
    <xf numFmtId="170" fontId="2" fillId="0" borderId="0">
      <protection locked="0"/>
    </xf>
    <xf numFmtId="9" fontId="30" fillId="0" borderId="0"/>
    <xf numFmtId="9" fontId="12" fillId="0" borderId="0"/>
    <xf numFmtId="174" fontId="13" fillId="3" borderId="10"/>
    <xf numFmtId="38" fontId="23" fillId="3" borderId="0">
      <alignment horizontal="center" vertical="center"/>
    </xf>
    <xf numFmtId="49" fontId="45" fillId="0" borderId="0">
      <alignment horizontal="center"/>
    </xf>
    <xf numFmtId="18" fontId="16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18" fontId="13" fillId="7" borderId="11"/>
    <xf numFmtId="49" fontId="6" fillId="0" borderId="0">
      <alignment horizontal="right"/>
      <protection locked="0"/>
    </xf>
    <xf numFmtId="49" fontId="7" fillId="0" borderId="0">
      <alignment horizontal="right"/>
      <protection locked="0"/>
    </xf>
    <xf numFmtId="49" fontId="45" fillId="0" borderId="12">
      <alignment horizontal="center"/>
    </xf>
    <xf numFmtId="49" fontId="7" fillId="0" borderId="4">
      <alignment horizontal="right"/>
      <protection locked="0"/>
    </xf>
    <xf numFmtId="0" fontId="45" fillId="0" borderId="22"/>
    <xf numFmtId="0" fontId="1" fillId="0" borderId="0">
      <alignment horizontal="left" indent="4"/>
    </xf>
    <xf numFmtId="0" fontId="2" fillId="0" borderId="0">
      <alignment horizontal="left" indent="4"/>
    </xf>
    <xf numFmtId="0" fontId="2" fillId="0" borderId="0">
      <alignment horizontal="left" indent="4"/>
    </xf>
    <xf numFmtId="40" fontId="13" fillId="3" borderId="10"/>
    <xf numFmtId="181" fontId="16" fillId="3" borderId="0"/>
    <xf numFmtId="181" fontId="13" fillId="3" borderId="0"/>
    <xf numFmtId="181" fontId="13" fillId="3" borderId="0"/>
    <xf numFmtId="181" fontId="13" fillId="3" borderId="0"/>
    <xf numFmtId="181" fontId="13" fillId="3" borderId="0"/>
    <xf numFmtId="181" fontId="13" fillId="3" borderId="0"/>
    <xf numFmtId="184" fontId="16" fillId="3" borderId="13"/>
    <xf numFmtId="184" fontId="13" fillId="3" borderId="13"/>
    <xf numFmtId="184" fontId="13" fillId="3" borderId="13"/>
    <xf numFmtId="184" fontId="13" fillId="3" borderId="13"/>
    <xf numFmtId="184" fontId="13" fillId="3" borderId="13"/>
    <xf numFmtId="184" fontId="13" fillId="3" borderId="13"/>
    <xf numFmtId="0" fontId="46" fillId="0" borderId="0"/>
    <xf numFmtId="185" fontId="16" fillId="3" borderId="1">
      <alignment horizontal="center"/>
    </xf>
    <xf numFmtId="185" fontId="13" fillId="3" borderId="1">
      <alignment horizontal="center"/>
    </xf>
    <xf numFmtId="185" fontId="13" fillId="3" borderId="1">
      <alignment horizontal="center"/>
    </xf>
    <xf numFmtId="185" fontId="13" fillId="3" borderId="1">
      <alignment horizontal="center"/>
    </xf>
    <xf numFmtId="185" fontId="13" fillId="3" borderId="1">
      <alignment horizontal="center"/>
    </xf>
    <xf numFmtId="185" fontId="13" fillId="3" borderId="1">
      <alignment horizontal="center"/>
    </xf>
    <xf numFmtId="0" fontId="2" fillId="0" borderId="4">
      <alignment horizontal="center"/>
      <protection locked="0"/>
    </xf>
    <xf numFmtId="171" fontId="9" fillId="0" borderId="0"/>
  </cellStyleXfs>
  <cellXfs count="306">
    <xf numFmtId="0" fontId="0" fillId="0" borderId="0" xfId="0"/>
    <xf numFmtId="168" fontId="2" fillId="0" borderId="0" xfId="25">
      <protection locked="0"/>
    </xf>
    <xf numFmtId="169" fontId="1" fillId="0" borderId="0" xfId="26"/>
    <xf numFmtId="169" fontId="8" fillId="0" borderId="0" xfId="29"/>
    <xf numFmtId="0" fontId="2" fillId="0" borderId="0" xfId="35">
      <alignment horizontal="left" indent="2"/>
      <protection locked="0"/>
    </xf>
    <xf numFmtId="49" fontId="35" fillId="0" borderId="0" xfId="44">
      <alignment horizontal="center"/>
    </xf>
    <xf numFmtId="0" fontId="2" fillId="0" borderId="0" xfId="70">
      <alignment horizontal="left" indent="1"/>
    </xf>
    <xf numFmtId="0" fontId="2" fillId="0" borderId="0" xfId="120">
      <protection locked="0"/>
    </xf>
    <xf numFmtId="49" fontId="45" fillId="0" borderId="0" xfId="148">
      <alignment horizontal="center"/>
    </xf>
    <xf numFmtId="0" fontId="2" fillId="0" borderId="4" xfId="183">
      <alignment horizontal="center"/>
      <protection locked="0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8" fontId="2" fillId="0" borderId="0" xfId="0" applyNumberFormat="1" applyFont="1"/>
    <xf numFmtId="38" fontId="0" fillId="0" borderId="0" xfId="0" applyNumberFormat="1"/>
    <xf numFmtId="165" fontId="2" fillId="0" borderId="0" xfId="43" applyNumberFormat="1" applyFont="1"/>
    <xf numFmtId="165" fontId="3" fillId="0" borderId="0" xfId="43" applyNumberFormat="1" applyFont="1" applyAlignment="1">
      <alignment horizontal="center"/>
    </xf>
    <xf numFmtId="165" fontId="5" fillId="0" borderId="0" xfId="43" applyNumberFormat="1" applyFont="1"/>
    <xf numFmtId="165" fontId="2" fillId="0" borderId="0" xfId="0" applyNumberFormat="1" applyFont="1"/>
    <xf numFmtId="0" fontId="2" fillId="0" borderId="0" xfId="0" applyFont="1"/>
    <xf numFmtId="165" fontId="2" fillId="0" borderId="0" xfId="43" applyNumberFormat="1" applyFont="1"/>
    <xf numFmtId="165" fontId="2" fillId="0" borderId="10" xfId="43" applyNumberFormat="1" applyFont="1" applyBorder="1"/>
    <xf numFmtId="165" fontId="2" fillId="0" borderId="10" xfId="0" applyNumberFormat="1" applyFont="1" applyBorder="1"/>
    <xf numFmtId="165" fontId="5" fillId="0" borderId="0" xfId="43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43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5" fontId="2" fillId="0" borderId="14" xfId="43" applyNumberFormat="1" applyFont="1" applyBorder="1"/>
    <xf numFmtId="166" fontId="2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160" applyAlignment="1">
      <alignment horizontal="left" vertical="center" indent="4"/>
    </xf>
    <xf numFmtId="0" fontId="1" fillId="0" borderId="0" xfId="70" applyFont="1" applyAlignment="1">
      <alignment horizontal="left" vertical="center" indent="1"/>
    </xf>
    <xf numFmtId="37" fontId="2" fillId="0" borderId="0" xfId="0" applyNumberFormat="1" applyFont="1"/>
    <xf numFmtId="0" fontId="3" fillId="0" borderId="0" xfId="0" applyFont="1" applyAlignment="1">
      <alignment horizontal="left" vertical="center"/>
    </xf>
    <xf numFmtId="168" fontId="2" fillId="0" borderId="0" xfId="25" applyAlignment="1">
      <alignment horizontal="left" vertical="center"/>
      <protection locked="0"/>
    </xf>
    <xf numFmtId="37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167" fontId="2" fillId="0" borderId="0" xfId="45" applyNumberFormat="1" applyFont="1" applyAlignment="1">
      <alignment horizontal="left" vertical="center" wrapText="1"/>
    </xf>
    <xf numFmtId="37" fontId="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9" fontId="1" fillId="0" borderId="0" xfId="26" applyAlignment="1">
      <alignment horizontal="left" vertical="center"/>
    </xf>
    <xf numFmtId="168" fontId="5" fillId="0" borderId="0" xfId="25" applyFont="1" applyAlignment="1">
      <alignment horizontal="left" vertical="center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43" applyNumberFormat="1" applyFont="1" applyAlignment="1" applyProtection="1">
      <alignment horizontal="right"/>
      <protection locked="0"/>
    </xf>
    <xf numFmtId="165" fontId="2" fillId="0" borderId="0" xfId="43" applyNumberFormat="1" applyFont="1" applyAlignment="1">
      <alignment horizontal="left" vertical="center"/>
    </xf>
    <xf numFmtId="169" fontId="10" fillId="0" borderId="0" xfId="26" applyFont="1"/>
    <xf numFmtId="41" fontId="2" fillId="0" borderId="0" xfId="0" applyNumberFormat="1" applyFont="1"/>
    <xf numFmtId="165" fontId="2" fillId="0" borderId="0" xfId="43" applyNumberFormat="1" applyFont="1" applyAlignment="1">
      <alignment horizontal="left" vertical="center"/>
    </xf>
    <xf numFmtId="168" fontId="5" fillId="8" borderId="0" xfId="25" applyFont="1" applyFill="1" applyAlignment="1">
      <alignment horizontal="left" vertical="center"/>
      <protection locked="0"/>
    </xf>
    <xf numFmtId="168" fontId="5" fillId="0" borderId="0" xfId="25" applyFont="1" applyAlignment="1">
      <alignment horizontal="left" vertical="center"/>
      <protection locked="0"/>
    </xf>
    <xf numFmtId="10" fontId="2" fillId="0" borderId="0" xfId="43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160" applyAlignment="1">
      <alignment horizontal="left" vertical="center" indent="5"/>
    </xf>
    <xf numFmtId="0" fontId="2" fillId="0" borderId="0" xfId="0" applyFont="1"/>
    <xf numFmtId="41" fontId="2" fillId="0" borderId="0" xfId="155" applyNumberFormat="1" applyFont="1" applyAlignment="1">
      <alignment horizontal="left"/>
      <protection locked="0"/>
    </xf>
    <xf numFmtId="0" fontId="2" fillId="0" borderId="0" xfId="0" applyFont="1"/>
    <xf numFmtId="37" fontId="2" fillId="0" borderId="0" xfId="0" applyNumberFormat="1" applyFont="1" applyAlignment="1">
      <alignment horizontal="right"/>
    </xf>
    <xf numFmtId="165" fontId="2" fillId="0" borderId="0" xfId="43" applyNumberFormat="1" applyFont="1" applyAlignment="1">
      <alignment horizontal="right"/>
    </xf>
    <xf numFmtId="165" fontId="2" fillId="0" borderId="0" xfId="43" applyNumberFormat="1" applyFont="1"/>
    <xf numFmtId="41" fontId="2" fillId="8" borderId="0" xfId="0" applyNumberFormat="1" applyFont="1" applyFill="1"/>
    <xf numFmtId="41" fontId="2" fillId="0" borderId="0" xfId="43" applyNumberFormat="1" applyFont="1"/>
    <xf numFmtId="41" fontId="2" fillId="0" borderId="0" xfId="0" applyNumberFormat="1" applyFont="1"/>
    <xf numFmtId="168" fontId="2" fillId="0" borderId="0" xfId="25" applyAlignment="1">
      <alignment horizontal="left" vertical="center"/>
      <protection locked="0"/>
    </xf>
    <xf numFmtId="41" fontId="2" fillId="8" borderId="0" xfId="43" applyNumberFormat="1" applyFont="1" applyFill="1" applyAlignment="1" applyProtection="1">
      <alignment horizontal="right"/>
      <protection locked="0"/>
    </xf>
    <xf numFmtId="41" fontId="2" fillId="8" borderId="0" xfId="0" applyNumberFormat="1" applyFont="1" applyFill="1" applyAlignment="1">
      <alignment horizontal="right"/>
    </xf>
    <xf numFmtId="41" fontId="2" fillId="0" borderId="0" xfId="43" applyNumberFormat="1" applyFont="1" applyAlignment="1" applyProtection="1">
      <alignment horizontal="right"/>
      <protection locked="0"/>
    </xf>
    <xf numFmtId="41" fontId="2" fillId="8" borderId="0" xfId="43" applyNumberFormat="1" applyFont="1" applyFill="1"/>
    <xf numFmtId="41" fontId="2" fillId="0" borderId="0" xfId="43" applyNumberFormat="1" applyFont="1"/>
    <xf numFmtId="168" fontId="10" fillId="0" borderId="0" xfId="26" applyNumberFormat="1" applyFont="1"/>
    <xf numFmtId="41" fontId="2" fillId="0" borderId="5" xfId="0" applyNumberFormat="1" applyFont="1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70" applyFont="1" applyAlignment="1">
      <alignment horizontal="left" vertical="center" indent="1"/>
    </xf>
    <xf numFmtId="0" fontId="2" fillId="0" borderId="0" xfId="0" applyFont="1"/>
    <xf numFmtId="169" fontId="1" fillId="0" borderId="0" xfId="26"/>
    <xf numFmtId="43" fontId="2" fillId="0" borderId="0" xfId="70" applyNumberForma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0" fillId="0" borderId="0" xfId="0"/>
    <xf numFmtId="37" fontId="0" fillId="0" borderId="0" xfId="0" applyNumberFormat="1"/>
    <xf numFmtId="41" fontId="2" fillId="0" borderId="0" xfId="43" applyNumberFormat="1" applyFont="1"/>
    <xf numFmtId="0" fontId="2" fillId="0" borderId="0" xfId="120" applyAlignment="1">
      <alignment horizontal="right" vertical="center"/>
      <protection locked="0"/>
    </xf>
    <xf numFmtId="0" fontId="3" fillId="0" borderId="0" xfId="120" applyFont="1">
      <protection locked="0"/>
    </xf>
    <xf numFmtId="0" fontId="24" fillId="0" borderId="0" xfId="120" applyFont="1">
      <protection locked="0"/>
    </xf>
    <xf numFmtId="0" fontId="25" fillId="0" borderId="0" xfId="120" applyFont="1">
      <protection locked="0"/>
    </xf>
    <xf numFmtId="168" fontId="1" fillId="0" borderId="0" xfId="26" applyNumberFormat="1" applyAlignment="1">
      <alignment horizontal="left" vertical="center"/>
    </xf>
    <xf numFmtId="165" fontId="5" fillId="0" borderId="0" xfId="43" applyNumberFormat="1" applyFont="1" applyAlignment="1">
      <alignment horizontal="left"/>
    </xf>
    <xf numFmtId="165" fontId="2" fillId="0" borderId="0" xfId="43" applyNumberFormat="1" applyFont="1" applyAlignment="1" applyProtection="1">
      <alignment horizontal="center"/>
      <protection locked="0"/>
    </xf>
    <xf numFmtId="165" fontId="30" fillId="0" borderId="0" xfId="43" applyNumberFormat="1" applyFont="1" applyAlignment="1" applyProtection="1">
      <alignment horizontal="center"/>
      <protection locked="0"/>
    </xf>
    <xf numFmtId="165" fontId="2" fillId="0" borderId="0" xfId="43" applyNumberFormat="1" applyFont="1" applyProtection="1">
      <protection locked="0"/>
    </xf>
    <xf numFmtId="165" fontId="2" fillId="0" borderId="4" xfId="43" applyNumberFormat="1" applyFont="1" applyBorder="1" applyAlignment="1" applyProtection="1">
      <alignment horizontal="center"/>
      <protection locked="0"/>
    </xf>
    <xf numFmtId="165" fontId="30" fillId="0" borderId="4" xfId="43" applyNumberFormat="1" applyFont="1" applyBorder="1" applyAlignment="1" applyProtection="1">
      <alignment horizontal="center"/>
      <protection locked="0"/>
    </xf>
    <xf numFmtId="165" fontId="30" fillId="0" borderId="0" xfId="43" applyNumberFormat="1" applyFont="1" applyProtection="1">
      <protection locked="0"/>
    </xf>
    <xf numFmtId="165" fontId="2" fillId="0" borderId="0" xfId="43" applyNumberFormat="1" applyFont="1" applyProtection="1">
      <protection locked="0"/>
    </xf>
    <xf numFmtId="165" fontId="2" fillId="0" borderId="4" xfId="43" applyNumberFormat="1" applyFont="1" applyBorder="1" applyProtection="1">
      <protection locked="0"/>
    </xf>
    <xf numFmtId="165" fontId="30" fillId="0" borderId="4" xfId="43" applyNumberFormat="1" applyFont="1" applyBorder="1" applyProtection="1">
      <protection locked="0"/>
    </xf>
    <xf numFmtId="165" fontId="5" fillId="0" borderId="0" xfId="43" applyNumberFormat="1" applyFont="1" applyProtection="1">
      <protection locked="0"/>
    </xf>
    <xf numFmtId="0" fontId="0" fillId="0" borderId="0" xfId="0" applyAlignment="1">
      <alignment horizontal="center"/>
    </xf>
    <xf numFmtId="165" fontId="0" fillId="0" borderId="0" xfId="0" applyNumberFormat="1"/>
    <xf numFmtId="0" fontId="2" fillId="8" borderId="0" xfId="0" applyFont="1" applyFill="1"/>
    <xf numFmtId="0" fontId="2" fillId="0" borderId="0" xfId="0" applyFont="1" applyAlignment="1">
      <alignment horizontal="center"/>
    </xf>
    <xf numFmtId="38" fontId="2" fillId="0" borderId="0" xfId="0" applyNumberFormat="1" applyFont="1" applyAlignment="1">
      <alignment horizontal="right"/>
    </xf>
    <xf numFmtId="165" fontId="24" fillId="0" borderId="0" xfId="43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6" fillId="0" borderId="0" xfId="43" applyNumberFormat="1" applyFont="1" applyAlignment="1">
      <alignment horizontal="right"/>
    </xf>
    <xf numFmtId="0" fontId="27" fillId="0" borderId="0" xfId="0" applyFont="1" applyAlignment="1">
      <alignment horizontal="right"/>
    </xf>
    <xf numFmtId="165" fontId="26" fillId="0" borderId="0" xfId="43" applyNumberFormat="1" applyFont="1" applyAlignment="1">
      <alignment horizontal="right"/>
    </xf>
    <xf numFmtId="165" fontId="26" fillId="0" borderId="0" xfId="43" applyNumberFormat="1" applyFont="1" applyAlignment="1">
      <alignment horizontal="right"/>
    </xf>
    <xf numFmtId="165" fontId="26" fillId="0" borderId="10" xfId="43" applyNumberFormat="1" applyFont="1" applyBorder="1" applyAlignment="1">
      <alignment horizontal="right"/>
    </xf>
    <xf numFmtId="165" fontId="26" fillId="0" borderId="0" xfId="43" applyNumberFormat="1" applyFont="1" applyAlignment="1" applyProtection="1">
      <alignment horizontal="right"/>
      <protection locked="0"/>
    </xf>
    <xf numFmtId="165" fontId="26" fillId="0" borderId="0" xfId="0" applyNumberFormat="1" applyFont="1" applyAlignment="1">
      <alignment horizontal="right"/>
    </xf>
    <xf numFmtId="169" fontId="1" fillId="0" borderId="0" xfId="26" applyAlignment="1">
      <alignment horizontal="left" vertical="center"/>
    </xf>
    <xf numFmtId="168" fontId="5" fillId="0" borderId="0" xfId="25" applyFont="1">
      <protection locked="0"/>
    </xf>
    <xf numFmtId="0" fontId="2" fillId="0" borderId="0" xfId="121" applyFont="1" applyAlignment="1">
      <alignment horizontal="left" vertical="center"/>
    </xf>
    <xf numFmtId="169" fontId="2" fillId="0" borderId="0" xfId="26" applyFont="1" applyAlignment="1">
      <alignment vertical="center"/>
    </xf>
    <xf numFmtId="165" fontId="2" fillId="0" borderId="5" xfId="43" applyNumberFormat="1" applyFont="1" applyBorder="1" applyProtection="1">
      <protection locked="0"/>
    </xf>
    <xf numFmtId="168" fontId="1" fillId="8" borderId="0" xfId="26" applyNumberFormat="1" applyFill="1" applyAlignment="1">
      <alignment horizontal="left" vertical="center"/>
    </xf>
    <xf numFmtId="41" fontId="2" fillId="0" borderId="0" xfId="120" applyNumberFormat="1" applyAlignment="1">
      <alignment horizontal="left" vertical="center"/>
      <protection locked="0"/>
    </xf>
    <xf numFmtId="165" fontId="2" fillId="8" borderId="4" xfId="43" applyNumberFormat="1" applyFont="1" applyFill="1" applyBorder="1" applyProtection="1">
      <protection locked="0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Font="1"/>
    <xf numFmtId="41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41" fontId="7" fillId="0" borderId="0" xfId="0" applyNumberFormat="1" applyFont="1" applyAlignment="1">
      <alignment vertical="center"/>
    </xf>
    <xf numFmtId="0" fontId="7" fillId="0" borderId="0" xfId="0" applyFont="1"/>
    <xf numFmtId="41" fontId="2" fillId="0" borderId="0" xfId="0" applyNumberFormat="1" applyFont="1" applyAlignment="1">
      <alignment horizontal="right" vertical="center"/>
    </xf>
    <xf numFmtId="0" fontId="7" fillId="0" borderId="0" xfId="0" applyFont="1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1" fontId="2" fillId="0" borderId="0" xfId="0" applyNumberFormat="1" applyFont="1" applyAlignment="1">
      <alignment horizontal="left" vertical="center"/>
    </xf>
    <xf numFmtId="41" fontId="2" fillId="0" borderId="0" xfId="25" applyNumberFormat="1" applyAlignment="1">
      <alignment horizontal="left" vertical="center"/>
      <protection locked="0"/>
    </xf>
    <xf numFmtId="0" fontId="2" fillId="0" borderId="0" xfId="70" applyAlignment="1">
      <alignment horizontal="left" vertical="center" indent="1"/>
    </xf>
    <xf numFmtId="0" fontId="2" fillId="0" borderId="0" xfId="70" applyAlignment="1">
      <alignment horizontal="left" vertical="center" indent="1"/>
    </xf>
    <xf numFmtId="41" fontId="2" fillId="0" borderId="0" xfId="0" applyNumberFormat="1" applyFont="1" applyAlignment="1">
      <alignment horizontal="left" vertical="center"/>
    </xf>
    <xf numFmtId="41" fontId="3" fillId="0" borderId="0" xfId="0" applyNumberFormat="1" applyFont="1" applyAlignment="1">
      <alignment horizontal="left" vertical="center"/>
    </xf>
    <xf numFmtId="41" fontId="2" fillId="0" borderId="0" xfId="45" applyNumberFormat="1" applyFont="1" applyAlignment="1">
      <alignment horizontal="left" vertical="center"/>
    </xf>
    <xf numFmtId="41" fontId="2" fillId="0" borderId="0" xfId="0" applyNumberFormat="1" applyFont="1" applyAlignment="1">
      <alignment horizontal="left" vertical="center" wrapText="1" indent="2"/>
    </xf>
    <xf numFmtId="41" fontId="2" fillId="0" borderId="0" xfId="0" applyNumberFormat="1" applyFont="1"/>
    <xf numFmtId="0" fontId="47" fillId="0" borderId="0" xfId="0" applyFont="1"/>
    <xf numFmtId="0" fontId="6" fillId="0" borderId="0" xfId="155" applyNumberFormat="1" applyAlignment="1">
      <alignment horizontal="right" vertical="center"/>
      <protection locked="0"/>
    </xf>
    <xf numFmtId="49" fontId="6" fillId="0" borderId="0" xfId="155" applyAlignment="1">
      <alignment horizontal="right" vertical="center"/>
      <protection locked="0"/>
    </xf>
    <xf numFmtId="0" fontId="7" fillId="0" borderId="0" xfId="121" applyFont="1" applyAlignment="1">
      <alignment horizontal="right" vertical="center"/>
    </xf>
    <xf numFmtId="49" fontId="7" fillId="0" borderId="0" xfId="156" applyAlignment="1">
      <alignment horizontal="right" vertical="center"/>
      <protection locked="0"/>
    </xf>
    <xf numFmtId="165" fontId="7" fillId="0" borderId="0" xfId="43" applyNumberFormat="1" applyFont="1" applyAlignment="1">
      <alignment horizontal="right" vertical="center"/>
    </xf>
    <xf numFmtId="49" fontId="7" fillId="0" borderId="0" xfId="158" applyBorder="1" applyAlignment="1">
      <alignment horizontal="right" vertical="center"/>
      <protection locked="0"/>
    </xf>
    <xf numFmtId="165" fontId="2" fillId="0" borderId="0" xfId="43" applyNumberFormat="1" applyFont="1" applyAlignment="1">
      <alignment vertical="center"/>
    </xf>
    <xf numFmtId="10" fontId="2" fillId="0" borderId="0" xfId="145" applyNumberFormat="1" applyFont="1" applyAlignment="1" applyProtection="1">
      <alignment horizontal="right" vertical="center"/>
      <protection locked="0"/>
    </xf>
    <xf numFmtId="0" fontId="2" fillId="0" borderId="0" xfId="121" applyFont="1" applyAlignment="1">
      <alignment vertical="center"/>
    </xf>
    <xf numFmtId="10" fontId="2" fillId="0" borderId="0" xfId="145" applyNumberFormat="1" applyFont="1" applyAlignment="1" applyProtection="1">
      <alignment vertical="center"/>
      <protection locked="0"/>
    </xf>
    <xf numFmtId="10" fontId="2" fillId="0" borderId="0" xfId="145" applyNumberFormat="1" applyFont="1" applyAlignment="1" applyProtection="1">
      <alignment vertical="center"/>
      <protection locked="0"/>
    </xf>
    <xf numFmtId="0" fontId="3" fillId="0" borderId="0" xfId="121" applyFont="1" applyAlignment="1">
      <alignment horizontal="left" vertical="center"/>
    </xf>
    <xf numFmtId="165" fontId="2" fillId="0" borderId="0" xfId="43" applyNumberFormat="1" applyFont="1" applyAlignment="1">
      <alignment vertical="center"/>
    </xf>
    <xf numFmtId="0" fontId="11" fillId="0" borderId="0" xfId="121" applyFont="1" applyAlignment="1">
      <alignment horizontal="left" vertical="center"/>
    </xf>
    <xf numFmtId="0" fontId="1" fillId="0" borderId="0" xfId="70" applyFont="1">
      <alignment horizontal="left" indent="1"/>
    </xf>
    <xf numFmtId="42" fontId="2" fillId="0" borderId="0" xfId="25" applyNumberFormat="1" applyAlignment="1">
      <alignment horizontal="left" vertical="center"/>
      <protection locked="0"/>
    </xf>
    <xf numFmtId="168" fontId="2" fillId="0" borderId="0" xfId="25" applyAlignment="1">
      <alignment horizontal="left" vertical="center"/>
      <protection locked="0"/>
    </xf>
    <xf numFmtId="168" fontId="2" fillId="0" borderId="0" xfId="25" applyAlignment="1">
      <alignment horizontal="left" vertical="center"/>
      <protection locked="0"/>
    </xf>
    <xf numFmtId="168" fontId="5" fillId="0" borderId="0" xfId="25" applyFont="1" applyAlignment="1">
      <alignment horizontal="left" vertical="center"/>
      <protection locked="0"/>
    </xf>
    <xf numFmtId="10" fontId="5" fillId="0" borderId="0" xfId="25" applyNumberFormat="1" applyFont="1" applyAlignment="1">
      <alignment horizontal="right" vertical="center"/>
      <protection locked="0"/>
    </xf>
    <xf numFmtId="43" fontId="2" fillId="0" borderId="0" xfId="121" applyNumberFormat="1" applyFont="1" applyAlignment="1">
      <alignment horizontal="left" vertical="center"/>
    </xf>
    <xf numFmtId="168" fontId="5" fillId="0" borderId="0" xfId="25" applyFont="1" applyAlignment="1">
      <alignment vertical="center"/>
      <protection locked="0"/>
    </xf>
    <xf numFmtId="10" fontId="2" fillId="0" borderId="0" xfId="145" applyNumberFormat="1" applyFont="1" applyAlignment="1" applyProtection="1">
      <alignment horizontal="left" vertical="center"/>
      <protection locked="0"/>
    </xf>
    <xf numFmtId="169" fontId="2" fillId="0" borderId="0" xfId="26" applyFont="1" applyAlignment="1">
      <alignment horizontal="left" vertical="center"/>
    </xf>
    <xf numFmtId="165" fontId="4" fillId="0" borderId="0" xfId="43" applyNumberFormat="1" applyFont="1" applyAlignment="1">
      <alignment horizontal="left" vertical="center"/>
    </xf>
    <xf numFmtId="165" fontId="4" fillId="0" borderId="0" xfId="43" applyNumberFormat="1" applyFont="1" applyAlignment="1">
      <alignment vertical="center"/>
    </xf>
    <xf numFmtId="10" fontId="4" fillId="0" borderId="0" xfId="43" applyNumberFormat="1" applyFont="1" applyAlignment="1">
      <alignment horizontal="right" vertical="center"/>
    </xf>
    <xf numFmtId="0" fontId="4" fillId="0" borderId="0" xfId="121" applyFont="1" applyAlignment="1">
      <alignment vertical="center"/>
    </xf>
    <xf numFmtId="165" fontId="4" fillId="0" borderId="0" xfId="43" applyNumberFormat="1" applyFont="1" applyAlignment="1">
      <alignment vertical="center"/>
    </xf>
    <xf numFmtId="168" fontId="5" fillId="0" borderId="0" xfId="25" applyFont="1">
      <protection locked="0"/>
    </xf>
    <xf numFmtId="0" fontId="2" fillId="0" borderId="0" xfId="121" applyFont="1" applyAlignment="1">
      <alignment horizontal="left" vertical="center"/>
    </xf>
    <xf numFmtId="0" fontId="4" fillId="0" borderId="0" xfId="121" applyFont="1" applyAlignment="1">
      <alignment horizontal="left" vertical="center"/>
    </xf>
    <xf numFmtId="10" fontId="2" fillId="0" borderId="0" xfId="43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8" fontId="1" fillId="0" borderId="0" xfId="26" applyNumberFormat="1" applyAlignment="1">
      <alignment horizontal="left" vertical="center"/>
    </xf>
    <xf numFmtId="0" fontId="2" fillId="0" borderId="0" xfId="35">
      <alignment horizontal="left" indent="2"/>
      <protection locked="0"/>
    </xf>
    <xf numFmtId="169" fontId="10" fillId="0" borderId="0" xfId="26" applyFont="1"/>
    <xf numFmtId="49" fontId="1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183" applyAlignment="1">
      <alignment horizontal="center" vertical="center"/>
      <protection locked="0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38" fontId="0" fillId="0" borderId="0" xfId="0" applyNumberFormat="1"/>
    <xf numFmtId="169" fontId="10" fillId="0" borderId="0" xfId="26" applyFont="1"/>
    <xf numFmtId="0" fontId="0" fillId="0" borderId="0" xfId="0"/>
    <xf numFmtId="49" fontId="1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39" borderId="0" xfId="70" applyFont="1" applyFill="1" applyAlignment="1">
      <alignment horizontal="left" vertical="center" indent="2"/>
    </xf>
    <xf numFmtId="168" fontId="2" fillId="39" borderId="0" xfId="25" applyFill="1" applyAlignment="1">
      <alignment horizontal="left" vertical="center"/>
      <protection locked="0"/>
    </xf>
    <xf numFmtId="169" fontId="1" fillId="39" borderId="0" xfId="26" applyFill="1" applyAlignment="1">
      <alignment horizontal="left" vertical="center"/>
    </xf>
    <xf numFmtId="168" fontId="5" fillId="39" borderId="0" xfId="25" applyFont="1" applyFill="1" applyAlignment="1">
      <alignment horizontal="left" vertical="center"/>
      <protection locked="0"/>
    </xf>
    <xf numFmtId="49" fontId="35" fillId="0" borderId="0" xfId="44">
      <alignment horizontal="center"/>
    </xf>
    <xf numFmtId="49" fontId="45" fillId="0" borderId="0" xfId="148">
      <alignment horizontal="center"/>
    </xf>
    <xf numFmtId="0" fontId="4" fillId="0" borderId="0" xfId="121" applyFont="1" applyAlignment="1">
      <alignment horizontal="left" vertical="center"/>
    </xf>
    <xf numFmtId="0" fontId="4" fillId="0" borderId="0" xfId="121" applyFont="1" applyAlignment="1">
      <alignment horizontal="right" vertical="center"/>
    </xf>
    <xf numFmtId="10" fontId="4" fillId="0" borderId="0" xfId="158" applyNumberFormat="1" applyFont="1" applyBorder="1" applyAlignment="1">
      <alignment horizontal="right" vertical="center"/>
      <protection locked="0"/>
    </xf>
    <xf numFmtId="10" fontId="4" fillId="0" borderId="0" xfId="158" applyNumberFormat="1" applyFont="1" applyBorder="1" applyAlignment="1">
      <alignment horizontal="left" vertical="center"/>
      <protection locked="0"/>
    </xf>
    <xf numFmtId="0" fontId="2" fillId="0" borderId="0" xfId="183" applyBorder="1">
      <alignment horizontal="center"/>
      <protection locked="0"/>
    </xf>
    <xf numFmtId="37" fontId="4" fillId="0" borderId="0" xfId="121" applyNumberFormat="1" applyFont="1" applyAlignment="1">
      <alignment vertical="center"/>
    </xf>
    <xf numFmtId="10" fontId="2" fillId="0" borderId="0" xfId="43" applyNumberFormat="1" applyFont="1" applyAlignment="1">
      <alignment horizontal="left" vertical="center"/>
    </xf>
    <xf numFmtId="0" fontId="11" fillId="0" borderId="0" xfId="70" applyFont="1" applyAlignment="1">
      <alignment horizontal="left" vertical="center"/>
    </xf>
    <xf numFmtId="0" fontId="2" fillId="0" borderId="0" xfId="35" applyAlignment="1">
      <alignment horizontal="left" vertical="center"/>
      <protection locked="0"/>
    </xf>
    <xf numFmtId="10" fontId="2" fillId="0" borderId="0" xfId="25" applyNumberFormat="1" applyAlignment="1">
      <alignment horizontal="left" vertical="center"/>
      <protection locked="0"/>
    </xf>
    <xf numFmtId="186" fontId="2" fillId="0" borderId="0" xfId="26" applyNumberFormat="1" applyFont="1" applyAlignment="1">
      <alignment horizontal="left" vertical="center"/>
    </xf>
    <xf numFmtId="165" fontId="2" fillId="0" borderId="0" xfId="43" applyNumberFormat="1" applyFont="1" applyAlignment="1">
      <alignment horizontal="left" vertical="center" wrapText="1"/>
    </xf>
    <xf numFmtId="0" fontId="2" fillId="0" borderId="0" xfId="35" applyAlignment="1">
      <alignment horizontal="left" vertical="center"/>
      <protection locked="0"/>
    </xf>
    <xf numFmtId="168" fontId="2" fillId="0" borderId="0" xfId="26" applyNumberFormat="1" applyFont="1" applyAlignment="1">
      <alignment vertical="center"/>
    </xf>
    <xf numFmtId="186" fontId="5" fillId="0" borderId="0" xfId="26" applyNumberFormat="1" applyFont="1" applyAlignment="1">
      <alignment horizontal="left" vertical="center"/>
    </xf>
    <xf numFmtId="0" fontId="11" fillId="0" borderId="0" xfId="160" applyFont="1" applyAlignment="1">
      <alignment horizontal="left" vertical="center"/>
    </xf>
    <xf numFmtId="0" fontId="2" fillId="0" borderId="0" xfId="160" applyFont="1" applyAlignment="1">
      <alignment horizontal="left" vertical="center"/>
    </xf>
    <xf numFmtId="10" fontId="2" fillId="0" borderId="0" xfId="25" applyNumberFormat="1" applyAlignment="1">
      <alignment horizontal="left" vertical="center"/>
      <protection locked="0"/>
    </xf>
    <xf numFmtId="10" fontId="2" fillId="0" borderId="0" xfId="43" applyNumberFormat="1" applyFont="1" applyAlignment="1">
      <alignment horizontal="left" vertical="center"/>
    </xf>
    <xf numFmtId="0" fontId="2" fillId="0" borderId="0" xfId="160" applyFont="1" applyAlignment="1">
      <alignment horizontal="left" vertical="center"/>
    </xf>
    <xf numFmtId="186" fontId="5" fillId="0" borderId="0" xfId="26" applyNumberFormat="1" applyFont="1" applyAlignment="1">
      <alignment vertical="center"/>
    </xf>
    <xf numFmtId="168" fontId="8" fillId="0" borderId="0" xfId="25" applyFont="1">
      <protection locked="0"/>
    </xf>
    <xf numFmtId="10" fontId="5" fillId="0" borderId="0" xfId="25" applyNumberFormat="1" applyFont="1" applyAlignment="1">
      <alignment horizontal="right" vertical="center"/>
      <protection locked="0"/>
    </xf>
    <xf numFmtId="10" fontId="5" fillId="0" borderId="0" xfId="25" applyNumberFormat="1" applyFont="1" applyAlignment="1">
      <alignment horizontal="left" vertical="center"/>
      <protection locked="0"/>
    </xf>
    <xf numFmtId="186" fontId="2" fillId="0" borderId="0" xfId="26" applyNumberFormat="1" applyFont="1" applyAlignment="1">
      <alignment vertical="center"/>
    </xf>
    <xf numFmtId="169" fontId="2" fillId="0" borderId="0" xfId="26" applyFont="1" applyAlignment="1">
      <alignment vertical="center"/>
    </xf>
    <xf numFmtId="186" fontId="2" fillId="0" borderId="0" xfId="26" applyNumberFormat="1" applyFont="1" applyAlignment="1">
      <alignment vertical="center"/>
    </xf>
    <xf numFmtId="187" fontId="2" fillId="0" borderId="0" xfId="25" applyNumberFormat="1" applyAlignment="1">
      <alignment horizontal="left" vertical="center"/>
      <protection locked="0"/>
    </xf>
    <xf numFmtId="169" fontId="5" fillId="0" borderId="0" xfId="26" applyFont="1" applyAlignment="1">
      <alignment vertical="center"/>
    </xf>
    <xf numFmtId="0" fontId="28" fillId="0" borderId="0" xfId="121" applyFont="1" applyAlignment="1">
      <alignment horizontal="left" vertical="center"/>
    </xf>
    <xf numFmtId="0" fontId="28" fillId="0" borderId="0" xfId="121" applyFont="1" applyAlignment="1">
      <alignment horizontal="right" vertical="center"/>
    </xf>
    <xf numFmtId="165" fontId="28" fillId="0" borderId="0" xfId="43" applyNumberFormat="1" applyFont="1" applyAlignment="1">
      <alignment vertical="center"/>
    </xf>
    <xf numFmtId="10" fontId="28" fillId="0" borderId="0" xfId="158" applyNumberFormat="1" applyFont="1" applyBorder="1" applyAlignment="1">
      <alignment horizontal="right" vertical="center"/>
      <protection locked="0"/>
    </xf>
    <xf numFmtId="10" fontId="28" fillId="0" borderId="0" xfId="158" applyNumberFormat="1" applyFont="1" applyBorder="1" applyAlignment="1">
      <alignment horizontal="left" vertical="center"/>
      <protection locked="0"/>
    </xf>
    <xf numFmtId="0" fontId="2" fillId="0" borderId="0" xfId="119" applyFont="1" applyAlignment="1">
      <alignment horizontal="center" vertical="center"/>
    </xf>
    <xf numFmtId="165" fontId="2" fillId="0" borderId="0" xfId="43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5" fillId="0" borderId="0" xfId="25" applyNumberFormat="1" applyFont="1" applyAlignment="1">
      <alignment horizontal="left" vertical="center"/>
      <protection locked="0"/>
    </xf>
    <xf numFmtId="43" fontId="2" fillId="0" borderId="0" xfId="121" applyNumberFormat="1" applyFont="1" applyAlignment="1">
      <alignment horizontal="left" vertical="center"/>
    </xf>
    <xf numFmtId="10" fontId="3" fillId="0" borderId="0" xfId="25" applyNumberFormat="1" applyFont="1" applyAlignment="1">
      <alignment horizontal="left" vertical="center"/>
      <protection locked="0"/>
    </xf>
    <xf numFmtId="169" fontId="5" fillId="0" borderId="0" xfId="26" applyFont="1"/>
    <xf numFmtId="168" fontId="2" fillId="0" borderId="0" xfId="26" applyNumberFormat="1" applyFont="1" applyAlignment="1">
      <alignment vertical="center"/>
    </xf>
    <xf numFmtId="168" fontId="5" fillId="0" borderId="0" xfId="25" applyFont="1">
      <protection locked="0"/>
    </xf>
    <xf numFmtId="0" fontId="2" fillId="0" borderId="0" xfId="160" applyFont="1" applyAlignment="1">
      <alignment horizontal="left" vertical="center" indent="1"/>
    </xf>
    <xf numFmtId="43" fontId="11" fillId="0" borderId="0" xfId="121" applyNumberFormat="1" applyFont="1" applyAlignment="1">
      <alignment horizontal="left" vertical="center"/>
    </xf>
    <xf numFmtId="43" fontId="2" fillId="0" borderId="0" xfId="121" applyNumberFormat="1" applyFont="1" applyAlignment="1">
      <alignment horizontal="left" vertical="center" indent="1"/>
    </xf>
    <xf numFmtId="10" fontId="2" fillId="0" borderId="0" xfId="26" applyNumberFormat="1" applyFont="1" applyAlignment="1">
      <alignment horizontal="right" vertical="center"/>
    </xf>
    <xf numFmtId="10" fontId="2" fillId="0" borderId="0" xfId="26" applyNumberFormat="1" applyFont="1" applyAlignment="1">
      <alignment horizontal="left" vertical="center"/>
    </xf>
    <xf numFmtId="0" fontId="2" fillId="0" borderId="0" xfId="121" applyFont="1" applyAlignment="1">
      <alignment vertical="center"/>
    </xf>
    <xf numFmtId="169" fontId="5" fillId="0" borderId="0" xfId="26" applyFont="1" applyAlignment="1">
      <alignment horizontal="left" vertical="center"/>
    </xf>
    <xf numFmtId="186" fontId="2" fillId="0" borderId="0" xfId="26" applyNumberFormat="1" applyFont="1" applyAlignment="1">
      <alignment horizontal="right" vertical="center"/>
    </xf>
    <xf numFmtId="169" fontId="8" fillId="0" borderId="0" xfId="29"/>
    <xf numFmtId="168" fontId="29" fillId="0" borderId="0" xfId="25" applyFont="1" applyAlignment="1">
      <alignment vertical="center"/>
      <protection locked="0"/>
    </xf>
    <xf numFmtId="10" fontId="4" fillId="0" borderId="0" xfId="43" applyNumberFormat="1" applyFont="1" applyAlignment="1">
      <alignment horizontal="left" vertical="center"/>
    </xf>
    <xf numFmtId="169" fontId="2" fillId="39" borderId="0" xfId="26" applyFont="1" applyFill="1" applyAlignment="1">
      <alignment vertical="center"/>
    </xf>
    <xf numFmtId="168" fontId="2" fillId="39" borderId="0" xfId="25" applyFill="1">
      <protection locked="0"/>
    </xf>
    <xf numFmtId="168" fontId="5" fillId="39" borderId="0" xfId="25" applyFont="1" applyFill="1">
      <protection locked="0"/>
    </xf>
    <xf numFmtId="169" fontId="2" fillId="39" borderId="0" xfId="26" applyFont="1" applyFill="1"/>
    <xf numFmtId="168" fontId="2" fillId="39" borderId="0" xfId="26" applyNumberFormat="1" applyFont="1" applyFill="1" applyAlignment="1">
      <alignment vertical="center"/>
    </xf>
    <xf numFmtId="169" fontId="5" fillId="39" borderId="0" xfId="26" applyFont="1" applyFill="1"/>
    <xf numFmtId="0" fontId="2" fillId="39" borderId="0" xfId="70" applyFill="1">
      <alignment horizontal="left" indent="1"/>
    </xf>
    <xf numFmtId="0" fontId="2" fillId="0" borderId="0" xfId="70">
      <alignment horizontal="left" indent="1"/>
    </xf>
    <xf numFmtId="0" fontId="2" fillId="8" borderId="0" xfId="0" applyFont="1" applyFill="1" applyAlignment="1">
      <alignment horizontal="left" vertical="center"/>
    </xf>
    <xf numFmtId="0" fontId="2" fillId="39" borderId="0" xfId="0" applyFont="1" applyFill="1" applyAlignment="1">
      <alignment horizontal="left" vertical="center" indent="2"/>
    </xf>
    <xf numFmtId="0" fontId="11" fillId="0" borderId="0" xfId="0" applyFont="1" applyAlignment="1">
      <alignment horizontal="left" vertical="center"/>
    </xf>
    <xf numFmtId="0" fontId="2" fillId="0" borderId="0" xfId="70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172" fontId="7" fillId="0" borderId="0" xfId="0" applyNumberFormat="1" applyFont="1"/>
    <xf numFmtId="0" fontId="11" fillId="0" borderId="0" xfId="70" applyFont="1" applyAlignment="1">
      <alignment horizontal="left" vertical="center"/>
    </xf>
    <xf numFmtId="188" fontId="3" fillId="8" borderId="0" xfId="43" applyNumberFormat="1" applyFont="1" applyFill="1" applyAlignment="1">
      <alignment horizontal="center"/>
    </xf>
    <xf numFmtId="0" fontId="2" fillId="40" borderId="0" xfId="120" applyFill="1">
      <protection locked="0"/>
    </xf>
    <xf numFmtId="172" fontId="2" fillId="40" borderId="0" xfId="0" applyNumberFormat="1" applyFont="1" applyFill="1" applyAlignment="1">
      <alignment horizontal="left"/>
    </xf>
    <xf numFmtId="14" fontId="3" fillId="8" borderId="0" xfId="43" applyNumberFormat="1" applyFont="1" applyFill="1" applyAlignment="1">
      <alignment horizontal="center"/>
    </xf>
    <xf numFmtId="0" fontId="2" fillId="39" borderId="0" xfId="35" applyFill="1">
      <alignment horizontal="left" indent="2"/>
      <protection locked="0"/>
    </xf>
    <xf numFmtId="0" fontId="1" fillId="0" borderId="0" xfId="35" applyFont="1">
      <alignment horizontal="left" indent="2"/>
      <protection locked="0"/>
    </xf>
    <xf numFmtId="0" fontId="11" fillId="39" borderId="0" xfId="70" applyFont="1" applyFill="1">
      <alignment horizontal="left" indent="1"/>
    </xf>
    <xf numFmtId="0" fontId="11" fillId="39" borderId="0" xfId="160" applyFont="1" applyFill="1">
      <alignment horizontal="left" indent="4"/>
    </xf>
    <xf numFmtId="0" fontId="11" fillId="0" borderId="0" xfId="160" applyFont="1">
      <alignment horizontal="left" indent="4"/>
    </xf>
    <xf numFmtId="0" fontId="11" fillId="0" borderId="0" xfId="160" applyFont="1">
      <alignment horizontal="left" indent="4"/>
    </xf>
    <xf numFmtId="41" fontId="48" fillId="0" borderId="0" xfId="0" applyNumberFormat="1" applyFont="1" applyAlignment="1">
      <alignment horizontal="left" vertical="center"/>
    </xf>
    <xf numFmtId="0" fontId="1" fillId="0" borderId="0" xfId="0" applyFont="1"/>
    <xf numFmtId="0" fontId="48" fillId="0" borderId="0" xfId="0" applyFont="1"/>
    <xf numFmtId="0" fontId="1" fillId="0" borderId="0" xfId="0" applyFont="1" applyAlignment="1">
      <alignment horizontal="left" vertical="center"/>
    </xf>
    <xf numFmtId="0" fontId="11" fillId="0" borderId="0" xfId="0" applyFont="1"/>
    <xf numFmtId="0" fontId="2" fillId="0" borderId="4" xfId="0" applyFont="1" applyBorder="1"/>
    <xf numFmtId="49" fontId="35" fillId="39" borderId="0" xfId="44" applyFill="1">
      <alignment horizontal="center"/>
    </xf>
    <xf numFmtId="49" fontId="45" fillId="0" borderId="0" xfId="148">
      <alignment horizontal="center"/>
    </xf>
    <xf numFmtId="172" fontId="45" fillId="39" borderId="12" xfId="157" applyNumberFormat="1" applyFill="1">
      <alignment horizontal="center"/>
    </xf>
    <xf numFmtId="0" fontId="2" fillId="0" borderId="0" xfId="183" applyBorder="1">
      <alignment horizontal="center"/>
      <protection locked="0"/>
    </xf>
    <xf numFmtId="0" fontId="2" fillId="0" borderId="4" xfId="183">
      <alignment horizontal="center"/>
      <protection locked="0"/>
    </xf>
    <xf numFmtId="49" fontId="45" fillId="39" borderId="12" xfId="157" applyFill="1">
      <alignment horizontal="center"/>
    </xf>
  </cellXfs>
  <cellStyles count="1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ccounting" xfId="25"/>
    <cellStyle name="Accounting w/ Dollar Sign" xfId="26"/>
    <cellStyle name="Accounting w/ Dollar Sign 2" xfId="27"/>
    <cellStyle name="Accounting w/ Dollar Sign 3" xfId="28"/>
    <cellStyle name="Accounting w/ Dollar Sign Total" xfId="29"/>
    <cellStyle name="Accounting with Dollar Sign" xfId="30"/>
    <cellStyle name="AlternateInputHeading" xfId="31"/>
    <cellStyle name="Bad" xfId="32" builtinId="27" customBuiltin="1"/>
    <cellStyle name="BridgeToReturn" xfId="33"/>
    <cellStyle name="Calculation" xfId="34" builtinId="22" customBuiltin="1"/>
    <cellStyle name="Cash Flow Indent (4)" xfId="35"/>
    <cellStyle name="Check Cell" xfId="36" builtinId="23" customBuiltin="1"/>
    <cellStyle name="ColumnNumbers" xfId="37"/>
    <cellStyle name="ColumnNumbers 2" xfId="38"/>
    <cellStyle name="ColumnNumbers 3" xfId="39"/>
    <cellStyle name="ColumnNumbers 4" xfId="40"/>
    <cellStyle name="ColumnNumbers 5" xfId="41"/>
    <cellStyle name="ColumnNumbers 6" xfId="42"/>
    <cellStyle name="Comma" xfId="43" builtinId="3"/>
    <cellStyle name="Company Name" xfId="44"/>
    <cellStyle name="Currency" xfId="45" builtinId="4"/>
    <cellStyle name="Date" xfId="46"/>
    <cellStyle name="Date 2" xfId="47"/>
    <cellStyle name="Date 3" xfId="48"/>
    <cellStyle name="Date 4" xfId="49"/>
    <cellStyle name="Date 5" xfId="50"/>
    <cellStyle name="Date 6" xfId="51"/>
    <cellStyle name="Descriptions" xfId="52"/>
    <cellStyle name="Descriptions 2" xfId="53"/>
    <cellStyle name="Descriptions 3" xfId="54"/>
    <cellStyle name="Descriptions 4" xfId="55"/>
    <cellStyle name="Descriptions 5" xfId="56"/>
    <cellStyle name="Descriptions 6" xfId="57"/>
    <cellStyle name="Explanatory Text" xfId="58" builtinId="53" customBuiltin="1"/>
    <cellStyle name="Good" xfId="59" builtinId="26" customBuiltin="1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eading1" xfId="64"/>
    <cellStyle name="Heading2" xfId="65"/>
    <cellStyle name="Heading2Blue" xfId="66"/>
    <cellStyle name="Heading2Shaded" xfId="67"/>
    <cellStyle name="Heading3" xfId="68"/>
    <cellStyle name="Hidden" xfId="69"/>
    <cellStyle name="Indent" xfId="70"/>
    <cellStyle name="Input" xfId="71" builtinId="20" customBuiltin="1"/>
    <cellStyle name="InputCell" xfId="72"/>
    <cellStyle name="InputCell105Characters" xfId="73"/>
    <cellStyle name="InputCell10Characters" xfId="74"/>
    <cellStyle name="InputCell20Characters" xfId="75"/>
    <cellStyle name="InputCell2Characters" xfId="76"/>
    <cellStyle name="InputCell35Characters" xfId="77"/>
    <cellStyle name="InputCellAmtOrPct" xfId="78"/>
    <cellStyle name="InputCellCentered" xfId="79"/>
    <cellStyle name="InputCellCentered 2" xfId="80"/>
    <cellStyle name="InputCellCentered 3" xfId="81"/>
    <cellStyle name="InputCellCentered 4" xfId="82"/>
    <cellStyle name="InputCellCentered 5" xfId="83"/>
    <cellStyle name="InputCellCentered 6" xfId="84"/>
    <cellStyle name="InputCellCorN" xfId="85"/>
    <cellStyle name="InputCellDate" xfId="86"/>
    <cellStyle name="InputCellGeneral" xfId="87"/>
    <cellStyle name="InputCellNegative" xfId="88"/>
    <cellStyle name="InputCellPercent" xfId="89"/>
    <cellStyle name="InputCellPercent4Places" xfId="90"/>
    <cellStyle name="InputCellPercent8Places" xfId="91"/>
    <cellStyle name="InputCellPercentwSpaces" xfId="92"/>
    <cellStyle name="InputCellPerfInput" xfId="93"/>
    <cellStyle name="InputCellUnits" xfId="94"/>
    <cellStyle name="InputCellViewOnly" xfId="95"/>
    <cellStyle name="InputCellYorN" xfId="96"/>
    <cellStyle name="InputCompleteWD" xfId="97"/>
    <cellStyle name="InputDescriptions" xfId="98"/>
    <cellStyle name="InputDescriptions 2" xfId="99"/>
    <cellStyle name="InputDescriptions 3" xfId="100"/>
    <cellStyle name="InputDescriptions 4" xfId="101"/>
    <cellStyle name="InputDescriptions 5" xfId="102"/>
    <cellStyle name="InputDescriptions 6" xfId="103"/>
    <cellStyle name="InputHeading1" xfId="104"/>
    <cellStyle name="LightShadingLife" xfId="105"/>
    <cellStyle name="LightShadingLife 2" xfId="106"/>
    <cellStyle name="LightShadingLife 3" xfId="107"/>
    <cellStyle name="LightShadingLife 4" xfId="108"/>
    <cellStyle name="LightShadingLife 5" xfId="109"/>
    <cellStyle name="LightShadingLife 6" xfId="110"/>
    <cellStyle name="LightShadingYear" xfId="111"/>
    <cellStyle name="LightShadingYear 2" xfId="112"/>
    <cellStyle name="LightShadingYear 3" xfId="113"/>
    <cellStyle name="LightShadingYear 4" xfId="114"/>
    <cellStyle name="LightShadingYear 5" xfId="115"/>
    <cellStyle name="LightShadingYear 6" xfId="116"/>
    <cellStyle name="Linked Cell" xfId="117" builtinId="24" customBuiltin="1"/>
    <cellStyle name="Neutral" xfId="118" builtinId="28" customBuiltin="1"/>
    <cellStyle name="Normal" xfId="0" builtinId="0" customBuiltin="1"/>
    <cellStyle name="Normal_{0E1FEF70-D48F-4077-BEC8-B715C818C3F5}" xfId="119"/>
    <cellStyle name="Normal_{DE1737DA-147C-4B20-98CB-05A06F1D860D}" xfId="120"/>
    <cellStyle name="Normal_Schedule for Industry Report" xfId="121"/>
    <cellStyle name="NormalAriel8" xfId="122"/>
    <cellStyle name="NormalDate" xfId="123"/>
    <cellStyle name="NormalDate 2" xfId="124"/>
    <cellStyle name="NormalDate 3" xfId="125"/>
    <cellStyle name="NormalDate 4" xfId="126"/>
    <cellStyle name="NormalDate 5" xfId="127"/>
    <cellStyle name="NormalDate 6" xfId="128"/>
    <cellStyle name="NormalNoDecimals" xfId="129"/>
    <cellStyle name="NormalNoDecimals 2" xfId="130"/>
    <cellStyle name="NormalNoDecimals 3" xfId="131"/>
    <cellStyle name="NormalNoDecimals 4" xfId="132"/>
    <cellStyle name="NormalNoDecimals 5" xfId="133"/>
    <cellStyle name="NormalNoDecimals 6" xfId="134"/>
    <cellStyle name="NumericCalc" xfId="135"/>
    <cellStyle name="Output" xfId="136" builtinId="21" customBuiltin="1"/>
    <cellStyle name="OutstandingShares" xfId="137"/>
    <cellStyle name="OutstandingShares 2" xfId="138"/>
    <cellStyle name="OutstandingShares 3" xfId="139"/>
    <cellStyle name="OutstandingShares 4" xfId="140"/>
    <cellStyle name="OutstandingShares 5" xfId="141"/>
    <cellStyle name="OutstandingShares 6" xfId="142"/>
    <cellStyle name="Parenthesis no underline" xfId="143"/>
    <cellStyle name="Percent" xfId="144" builtinId="5" customBuiltin="1"/>
    <cellStyle name="Percent_{0E1FEF70-D48F-4077-BEC8-B715C818C3F5}" xfId="145"/>
    <cellStyle name="PercentPortfolio" xfId="146"/>
    <cellStyle name="ReportHeadings" xfId="147"/>
    <cellStyle name="Statement" xfId="148"/>
    <cellStyle name="Time" xfId="149"/>
    <cellStyle name="Time 2" xfId="150"/>
    <cellStyle name="Time 3" xfId="151"/>
    <cellStyle name="Time 4" xfId="152"/>
    <cellStyle name="Time 5" xfId="153"/>
    <cellStyle name="Time 6" xfId="154"/>
    <cellStyle name="Title - Client Name" xfId="155"/>
    <cellStyle name="Title - Statement Type" xfId="156"/>
    <cellStyle name="Title - Year" xfId="157"/>
    <cellStyle name="Title - Year, Period" xfId="158"/>
    <cellStyle name="Total" xfId="159" builtinId="25" customBuiltin="1"/>
    <cellStyle name="Total Indent" xfId="160"/>
    <cellStyle name="Total Indent 2" xfId="161"/>
    <cellStyle name="Total Indent 3" xfId="162"/>
    <cellStyle name="Totals" xfId="163"/>
    <cellStyle name="Units" xfId="164"/>
    <cellStyle name="Units 2" xfId="165"/>
    <cellStyle name="Units 3" xfId="166"/>
    <cellStyle name="Units 4" xfId="167"/>
    <cellStyle name="Units 5" xfId="168"/>
    <cellStyle name="Units 6" xfId="169"/>
    <cellStyle name="UnitValue" xfId="170"/>
    <cellStyle name="UnitValue 2" xfId="171"/>
    <cellStyle name="UnitValue 3" xfId="172"/>
    <cellStyle name="UnitValue 4" xfId="173"/>
    <cellStyle name="UnitValue 5" xfId="174"/>
    <cellStyle name="UnitValue 6" xfId="175"/>
    <cellStyle name="Warning Text" xfId="176" builtinId="11" customBuiltin="1"/>
    <cellStyle name="Year" xfId="177"/>
    <cellStyle name="Year 2" xfId="178"/>
    <cellStyle name="Year 3" xfId="179"/>
    <cellStyle name="Year 4" xfId="180"/>
    <cellStyle name="Year 5" xfId="181"/>
    <cellStyle name="Year 6" xfId="182"/>
    <cellStyle name="Year Heading" xfId="183"/>
    <cellStyle name="ZeroCheck" xfId="18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38</xdr:row>
      <xdr:rowOff>0</xdr:rowOff>
    </xdr:from>
    <xdr:to>
      <xdr:col>8</xdr:col>
      <xdr:colOff>152400</xdr:colOff>
      <xdr:row>38</xdr:row>
      <xdr:rowOff>152400</xdr:rowOff>
    </xdr:to>
    <xdr:pic>
      <xdr:nvPicPr>
        <xdr:cNvPr id="2055" name="Picture 3" descr="Agrees to 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324975" y="811530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152400</xdr:colOff>
      <xdr:row>39</xdr:row>
      <xdr:rowOff>152400</xdr:rowOff>
    </xdr:to>
    <xdr:pic>
      <xdr:nvPicPr>
        <xdr:cNvPr id="2056" name="Picture 4" descr="Agrees to G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324975" y="831532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152400</xdr:colOff>
      <xdr:row>41</xdr:row>
      <xdr:rowOff>152400</xdr:rowOff>
    </xdr:to>
    <xdr:pic>
      <xdr:nvPicPr>
        <xdr:cNvPr id="2057" name="Picture 5" descr="Agrees to G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324975" y="8715375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0" zoomScaleNormal="80" zoomScaleSheetLayoutView="100" workbookViewId="0">
      <selection activeCell="A2" sqref="A1:A1048576"/>
    </sheetView>
  </sheetViews>
  <sheetFormatPr defaultColWidth="9" defaultRowHeight="15.5" x14ac:dyDescent="0.35"/>
  <cols>
    <col min="1" max="1" width="49.5" style="64" customWidth="1"/>
    <col min="2" max="2" width="13.58203125" style="148" customWidth="1"/>
    <col min="3" max="3" width="1" style="148" customWidth="1"/>
    <col min="4" max="4" width="13.58203125" style="148" customWidth="1"/>
    <col min="5" max="5" width="9.5" style="64" customWidth="1"/>
    <col min="6" max="6" width="9" style="64" customWidth="1"/>
    <col min="7" max="16384" width="9" style="64"/>
  </cols>
  <sheetData>
    <row r="1" spans="1:8" s="129" customFormat="1" ht="18" customHeight="1" x14ac:dyDescent="0.5">
      <c r="A1" s="300" t="s">
        <v>0</v>
      </c>
      <c r="B1" s="300"/>
      <c r="C1" s="300"/>
      <c r="D1" s="300"/>
    </row>
    <row r="2" spans="1:8" s="129" customFormat="1" ht="16" customHeight="1" x14ac:dyDescent="0.5">
      <c r="A2" s="127"/>
      <c r="B2" s="128"/>
      <c r="C2" s="128"/>
      <c r="D2" s="130"/>
    </row>
    <row r="3" spans="1:8" s="133" customFormat="1" ht="16" customHeight="1" x14ac:dyDescent="0.4">
      <c r="A3" s="301" t="s">
        <v>1</v>
      </c>
      <c r="B3" s="301"/>
      <c r="C3" s="301"/>
      <c r="D3" s="301"/>
    </row>
    <row r="4" spans="1:8" s="133" customFormat="1" ht="16" customHeight="1" x14ac:dyDescent="0.4">
      <c r="A4" s="131"/>
      <c r="B4" s="132"/>
      <c r="C4" s="132"/>
      <c r="D4" s="134"/>
    </row>
    <row r="5" spans="1:8" s="135" customFormat="1" ht="16" customHeight="1" x14ac:dyDescent="0.4">
      <c r="A5" s="302" t="s">
        <v>2</v>
      </c>
      <c r="B5" s="302"/>
      <c r="C5" s="302"/>
      <c r="D5" s="302"/>
      <c r="E5" s="282"/>
      <c r="F5" s="282"/>
      <c r="G5" s="282"/>
      <c r="H5" s="282"/>
    </row>
    <row r="6" spans="1:8" ht="16" customHeight="1" x14ac:dyDescent="0.35">
      <c r="A6" s="136"/>
      <c r="B6" s="137"/>
      <c r="C6" s="137"/>
      <c r="D6" s="138"/>
    </row>
    <row r="7" spans="1:8" s="80" customFormat="1" ht="16" customHeight="1" x14ac:dyDescent="0.35">
      <c r="B7" s="140"/>
      <c r="C7" s="140"/>
      <c r="D7" s="140"/>
    </row>
    <row r="8" spans="1:8" s="80" customFormat="1" ht="16" customHeight="1" x14ac:dyDescent="0.3">
      <c r="A8" s="149" t="s">
        <v>3</v>
      </c>
      <c r="B8" s="140"/>
      <c r="C8" s="140"/>
      <c r="D8" s="140"/>
    </row>
    <row r="9" spans="1:8" s="80" customFormat="1" ht="16" customHeight="1" x14ac:dyDescent="0.35">
      <c r="A9" s="81" t="s">
        <v>4</v>
      </c>
      <c r="B9" s="141"/>
      <c r="C9" s="140"/>
      <c r="D9" s="140"/>
    </row>
    <row r="10" spans="1:8" s="80" customFormat="1" ht="16" customHeight="1" x14ac:dyDescent="0.35">
      <c r="A10" s="209" t="s">
        <v>5</v>
      </c>
      <c r="B10" s="211">
        <v>0</v>
      </c>
      <c r="C10" s="140"/>
      <c r="D10" s="140"/>
    </row>
    <row r="11" spans="1:8" s="80" customFormat="1" ht="16" customHeight="1" x14ac:dyDescent="0.35">
      <c r="A11" s="142" t="s">
        <v>6</v>
      </c>
      <c r="B11" s="210">
        <v>0</v>
      </c>
      <c r="C11" s="140"/>
      <c r="D11" s="140"/>
    </row>
    <row r="12" spans="1:8" s="208" customFormat="1" ht="16" customHeight="1" x14ac:dyDescent="0.35">
      <c r="A12" s="81" t="s">
        <v>220</v>
      </c>
      <c r="B12" s="210">
        <v>0</v>
      </c>
      <c r="C12" s="144"/>
      <c r="D12" s="294"/>
    </row>
    <row r="13" spans="1:8" s="80" customFormat="1" ht="16" customHeight="1" x14ac:dyDescent="0.35">
      <c r="A13" s="81" t="s">
        <v>7</v>
      </c>
      <c r="B13" s="210">
        <v>0</v>
      </c>
      <c r="C13" s="140"/>
      <c r="D13" s="140"/>
    </row>
    <row r="14" spans="1:8" s="80" customFormat="1" ht="16" customHeight="1" x14ac:dyDescent="0.35">
      <c r="A14" s="81" t="s">
        <v>8</v>
      </c>
      <c r="B14" s="210">
        <v>0</v>
      </c>
      <c r="C14" s="140"/>
      <c r="D14" s="140"/>
    </row>
    <row r="15" spans="1:8" s="208" customFormat="1" ht="16" customHeight="1" x14ac:dyDescent="0.35">
      <c r="A15" s="81" t="s">
        <v>213</v>
      </c>
      <c r="B15" s="210">
        <v>0</v>
      </c>
      <c r="C15" s="144"/>
      <c r="D15" s="294"/>
    </row>
    <row r="16" spans="1:8" s="80" customFormat="1" ht="16" customHeight="1" x14ac:dyDescent="0.35">
      <c r="A16" s="81" t="s">
        <v>9</v>
      </c>
      <c r="B16" s="210">
        <v>0</v>
      </c>
      <c r="C16" s="140"/>
      <c r="D16" s="140"/>
    </row>
    <row r="17" spans="1:4" s="80" customFormat="1" ht="16" customHeight="1" x14ac:dyDescent="0.35">
      <c r="A17" s="81" t="s">
        <v>10</v>
      </c>
      <c r="B17" s="210">
        <v>0</v>
      </c>
      <c r="C17" s="140"/>
      <c r="D17" s="140"/>
    </row>
    <row r="18" spans="1:4" s="80" customFormat="1" ht="16" customHeight="1" x14ac:dyDescent="0.35">
      <c r="A18" s="81" t="s">
        <v>11</v>
      </c>
      <c r="B18" s="210">
        <v>0</v>
      </c>
      <c r="C18" s="140"/>
      <c r="D18" s="140"/>
    </row>
    <row r="19" spans="1:4" s="80" customFormat="1" ht="16" customHeight="1" x14ac:dyDescent="0.35">
      <c r="A19" s="143" t="s">
        <v>12</v>
      </c>
      <c r="B19" s="210">
        <v>0</v>
      </c>
      <c r="C19" s="140"/>
      <c r="D19" s="140"/>
    </row>
    <row r="20" spans="1:4" s="80" customFormat="1" ht="16" customHeight="1" x14ac:dyDescent="0.35">
      <c r="A20" s="6" t="s">
        <v>13</v>
      </c>
      <c r="B20" s="212">
        <v>0</v>
      </c>
      <c r="C20" s="140"/>
      <c r="D20" s="140"/>
    </row>
    <row r="21" spans="1:4" s="80" customFormat="1" ht="16" customHeight="1" x14ac:dyDescent="0.35">
      <c r="B21" s="140"/>
      <c r="C21" s="140"/>
      <c r="D21" s="140"/>
    </row>
    <row r="22" spans="1:4" s="80" customFormat="1" ht="16" customHeight="1" x14ac:dyDescent="0.5">
      <c r="A22" s="149" t="s">
        <v>14</v>
      </c>
      <c r="B22" s="140"/>
      <c r="C22" s="140"/>
      <c r="D22" s="266">
        <f>ROUND(SUM(B10:B20),0)</f>
        <v>0</v>
      </c>
    </row>
    <row r="23" spans="1:4" s="80" customFormat="1" ht="16" customHeight="1" x14ac:dyDescent="0.35">
      <c r="B23" s="140"/>
      <c r="C23" s="140"/>
      <c r="D23" s="140"/>
    </row>
    <row r="24" spans="1:4" s="80" customFormat="1" ht="16" customHeight="1" x14ac:dyDescent="0.35">
      <c r="B24" s="140"/>
      <c r="C24" s="140"/>
      <c r="D24" s="140"/>
    </row>
    <row r="25" spans="1:4" s="80" customFormat="1" ht="16" customHeight="1" x14ac:dyDescent="0.3">
      <c r="A25" s="149" t="s">
        <v>15</v>
      </c>
      <c r="B25" s="149"/>
      <c r="C25" s="149"/>
      <c r="D25" s="149"/>
    </row>
    <row r="26" spans="1:4" s="80" customFormat="1" ht="16" customHeight="1" x14ac:dyDescent="0.3">
      <c r="A26" s="149"/>
      <c r="B26" s="149"/>
      <c r="C26" s="149"/>
      <c r="D26" s="149"/>
    </row>
    <row r="27" spans="1:4" s="80" customFormat="1" ht="16" customHeight="1" x14ac:dyDescent="0.3">
      <c r="A27" s="149" t="s">
        <v>16</v>
      </c>
      <c r="B27" s="145"/>
      <c r="C27" s="145"/>
      <c r="D27" s="140"/>
    </row>
    <row r="28" spans="1:4" s="80" customFormat="1" ht="16" customHeight="1" x14ac:dyDescent="0.35">
      <c r="A28" s="81" t="s">
        <v>17</v>
      </c>
      <c r="B28" s="140"/>
      <c r="C28" s="140"/>
      <c r="D28" s="144"/>
    </row>
    <row r="29" spans="1:4" s="80" customFormat="1" ht="16" customHeight="1" x14ac:dyDescent="0.35">
      <c r="A29" s="209" t="s">
        <v>18</v>
      </c>
      <c r="B29" s="211">
        <v>0</v>
      </c>
      <c r="C29" s="146"/>
      <c r="D29" s="140"/>
    </row>
    <row r="30" spans="1:4" s="80" customFormat="1" ht="16" customHeight="1" x14ac:dyDescent="0.35">
      <c r="A30" s="81" t="s">
        <v>19</v>
      </c>
      <c r="B30" s="210">
        <v>0</v>
      </c>
      <c r="C30" s="146"/>
      <c r="D30" s="140"/>
    </row>
    <row r="31" spans="1:4" s="80" customFormat="1" ht="16" customHeight="1" x14ac:dyDescent="0.35">
      <c r="A31" s="81" t="s">
        <v>20</v>
      </c>
      <c r="B31" s="210">
        <v>0</v>
      </c>
      <c r="C31" s="144"/>
      <c r="D31" s="140"/>
    </row>
    <row r="32" spans="1:4" s="80" customFormat="1" ht="16" customHeight="1" x14ac:dyDescent="0.35">
      <c r="A32" s="81" t="s">
        <v>21</v>
      </c>
      <c r="B32" s="210">
        <v>0</v>
      </c>
      <c r="C32" s="144"/>
      <c r="D32" s="140"/>
    </row>
    <row r="33" spans="1:4" s="80" customFormat="1" ht="16" customHeight="1" x14ac:dyDescent="0.35">
      <c r="A33" s="81" t="s">
        <v>22</v>
      </c>
      <c r="B33" s="210">
        <v>0</v>
      </c>
      <c r="C33" s="144"/>
      <c r="D33" s="140"/>
    </row>
    <row r="34" spans="1:4" s="80" customFormat="1" ht="16" customHeight="1" x14ac:dyDescent="0.35">
      <c r="A34" s="81" t="s">
        <v>23</v>
      </c>
      <c r="B34" s="210">
        <v>0</v>
      </c>
      <c r="C34" s="146"/>
      <c r="D34" s="140"/>
    </row>
    <row r="35" spans="1:4" s="80" customFormat="1" ht="16" customHeight="1" x14ac:dyDescent="0.35">
      <c r="A35" s="81" t="s">
        <v>24</v>
      </c>
      <c r="B35" s="210">
        <v>0</v>
      </c>
      <c r="C35" s="146"/>
      <c r="D35" s="140"/>
    </row>
    <row r="36" spans="1:4" s="80" customFormat="1" ht="16" customHeight="1" x14ac:dyDescent="0.35">
      <c r="A36" s="81" t="s">
        <v>25</v>
      </c>
      <c r="B36" s="210">
        <v>0</v>
      </c>
      <c r="C36" s="144"/>
      <c r="D36" s="140"/>
    </row>
    <row r="37" spans="1:4" s="80" customFormat="1" ht="16" customHeight="1" x14ac:dyDescent="0.35">
      <c r="A37" s="81" t="s">
        <v>26</v>
      </c>
      <c r="B37" s="210">
        <v>0</v>
      </c>
      <c r="C37" s="140"/>
      <c r="D37" s="140"/>
    </row>
    <row r="38" spans="1:4" s="80" customFormat="1" ht="16" customHeight="1" x14ac:dyDescent="0.35">
      <c r="A38" s="81" t="s">
        <v>27</v>
      </c>
      <c r="B38" s="212">
        <v>0</v>
      </c>
      <c r="C38" s="146"/>
      <c r="D38" s="140"/>
    </row>
    <row r="39" spans="1:4" s="80" customFormat="1" ht="16" customHeight="1" x14ac:dyDescent="0.35">
      <c r="B39" s="140"/>
      <c r="C39" s="140"/>
      <c r="D39" s="140"/>
    </row>
    <row r="40" spans="1:4" s="80" customFormat="1" ht="16" customHeight="1" x14ac:dyDescent="0.3">
      <c r="A40" s="149" t="s">
        <v>28</v>
      </c>
      <c r="B40" s="140"/>
      <c r="C40" s="140"/>
      <c r="D40" s="119">
        <f>ROUND(SUM(B28:B38),0)</f>
        <v>0</v>
      </c>
    </row>
    <row r="41" spans="1:4" s="80" customFormat="1" ht="16" customHeight="1" x14ac:dyDescent="0.35">
      <c r="B41" s="140"/>
      <c r="C41" s="140"/>
      <c r="D41" s="141"/>
    </row>
    <row r="42" spans="1:4" s="80" customFormat="1" ht="16" customHeight="1" x14ac:dyDescent="0.3">
      <c r="A42" s="149" t="s">
        <v>29</v>
      </c>
      <c r="B42" s="140"/>
      <c r="C42" s="140"/>
      <c r="D42" s="58">
        <f>+'Partners Capital'!F26</f>
        <v>0</v>
      </c>
    </row>
    <row r="43" spans="1:4" s="80" customFormat="1" ht="16" customHeight="1" x14ac:dyDescent="0.35">
      <c r="B43" s="140"/>
      <c r="C43" s="140"/>
      <c r="D43" s="141"/>
    </row>
    <row r="44" spans="1:4" s="80" customFormat="1" ht="16" customHeight="1" x14ac:dyDescent="0.5">
      <c r="A44" s="149" t="s">
        <v>30</v>
      </c>
      <c r="B44" s="147"/>
      <c r="C44" s="147"/>
      <c r="D44" s="266">
        <f>ROUND(SUM(D40:D42),0)</f>
        <v>0</v>
      </c>
    </row>
    <row r="45" spans="1:4" s="80" customFormat="1" ht="16" customHeight="1" x14ac:dyDescent="0.35">
      <c r="B45" s="140"/>
      <c r="C45" s="140"/>
      <c r="D45" s="140"/>
    </row>
    <row r="46" spans="1:4" s="80" customFormat="1" ht="16" customHeight="1" x14ac:dyDescent="0.35">
      <c r="B46" s="140"/>
      <c r="C46" s="140"/>
      <c r="D46" s="140"/>
    </row>
    <row r="47" spans="1:4" s="80" customFormat="1" ht="16" customHeight="1" x14ac:dyDescent="0.35">
      <c r="B47" s="140"/>
      <c r="C47" s="140"/>
      <c r="D47" s="140"/>
    </row>
    <row r="48" spans="1:4" s="80" customFormat="1" ht="16" customHeight="1" x14ac:dyDescent="0.35">
      <c r="B48" s="140"/>
      <c r="C48" s="140"/>
      <c r="D48" s="140"/>
    </row>
    <row r="49" spans="2:4" s="80" customFormat="1" x14ac:dyDescent="0.35">
      <c r="B49" s="140"/>
      <c r="C49" s="140"/>
      <c r="D49" s="140"/>
    </row>
    <row r="50" spans="2:4" s="80" customFormat="1" ht="16" customHeight="1" x14ac:dyDescent="0.35">
      <c r="B50" s="140"/>
      <c r="C50" s="140"/>
      <c r="D50" s="140"/>
    </row>
    <row r="51" spans="2:4" s="80" customFormat="1" x14ac:dyDescent="0.35">
      <c r="B51" s="140"/>
      <c r="C51" s="140"/>
      <c r="D51" s="140"/>
    </row>
  </sheetData>
  <mergeCells count="3">
    <mergeCell ref="A1:D1"/>
    <mergeCell ref="A3:D3"/>
    <mergeCell ref="A5:D5"/>
  </mergeCells>
  <phoneticPr fontId="0" type="noConversion"/>
  <printOptions horizontalCentered="1"/>
  <pageMargins left="1" right="1" top="0.5" bottom="0.5" header="0.5" footer="0.5"/>
  <pageSetup orientation="portrait" r:id="rId1"/>
  <headerFooter alignWithMargins="0">
    <oddHeader>&amp;R51-230-AIG-DOM
Published: 1/10/20</oddHeader>
    <oddFooter>&amp;R&amp;"Times New Roman,Bold Italic"The accompanying notes are an integral part of these financial statements.&amp;"Times New Roman,Italic"
&amp;"Times New Roman,Regular"2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75"/>
  <sheetViews>
    <sheetView topLeftCell="A19" zoomScale="80" zoomScaleNormal="80" workbookViewId="0">
      <selection activeCell="C22" sqref="C22"/>
    </sheetView>
  </sheetViews>
  <sheetFormatPr defaultColWidth="8" defaultRowHeight="13" x14ac:dyDescent="0.35"/>
  <cols>
    <col min="1" max="1" width="14.5" style="174" bestFit="1" customWidth="1"/>
    <col min="2" max="2" width="0.83203125" style="175" customWidth="1"/>
    <col min="3" max="3" width="41.33203125" style="181" customWidth="1"/>
    <col min="4" max="4" width="0.83203125" style="177" customWidth="1"/>
    <col min="5" max="5" width="12.33203125" style="175" customWidth="1"/>
    <col min="6" max="6" width="0.83203125" style="175" customWidth="1"/>
    <col min="7" max="7" width="11.83203125" style="176" customWidth="1"/>
    <col min="8" max="8" width="2.83203125" style="268" customWidth="1"/>
    <col min="9" max="9" width="15.58203125" style="177" customWidth="1"/>
    <col min="10" max="10" width="11.25" style="177" customWidth="1"/>
    <col min="11" max="11" width="13.58203125" style="178" customWidth="1"/>
    <col min="12" max="12" width="14.75" style="177" customWidth="1"/>
    <col min="13" max="13" width="8" style="177" customWidth="1"/>
    <col min="14" max="16384" width="8" style="177"/>
  </cols>
  <sheetData>
    <row r="1" spans="1:255" ht="19.899999999999999" customHeight="1" x14ac:dyDescent="0.35">
      <c r="A1" s="300" t="s">
        <v>0</v>
      </c>
      <c r="B1" s="300"/>
      <c r="C1" s="300"/>
      <c r="D1" s="300"/>
      <c r="E1" s="300"/>
      <c r="F1" s="300"/>
      <c r="G1" s="300"/>
      <c r="H1" s="300"/>
      <c r="I1" s="150"/>
      <c r="J1" s="150"/>
      <c r="K1" s="151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  <c r="IU1" s="150"/>
    </row>
    <row r="2" spans="1:255" ht="12" customHeight="1" x14ac:dyDescent="0.35">
      <c r="A2" s="213"/>
      <c r="B2" s="213"/>
      <c r="C2" s="213"/>
      <c r="D2" s="213"/>
      <c r="E2" s="213"/>
      <c r="F2" s="213"/>
      <c r="G2" s="213"/>
      <c r="H2" s="213"/>
      <c r="I2" s="150"/>
      <c r="J2" s="150"/>
      <c r="K2" s="151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50"/>
      <c r="FL2" s="150"/>
      <c r="FM2" s="150"/>
      <c r="FN2" s="150"/>
      <c r="FO2" s="150"/>
      <c r="FP2" s="150"/>
      <c r="FQ2" s="150"/>
      <c r="FR2" s="150"/>
      <c r="FS2" s="150"/>
      <c r="FT2" s="150"/>
      <c r="FU2" s="150"/>
      <c r="FV2" s="150"/>
      <c r="FW2" s="150"/>
      <c r="FX2" s="150"/>
      <c r="FY2" s="150"/>
      <c r="FZ2" s="150"/>
      <c r="GA2" s="150"/>
      <c r="GB2" s="150"/>
      <c r="GC2" s="150"/>
      <c r="GD2" s="150"/>
      <c r="GE2" s="150"/>
      <c r="GF2" s="150"/>
      <c r="GG2" s="150"/>
      <c r="GH2" s="150"/>
      <c r="GI2" s="150"/>
      <c r="GJ2" s="150"/>
      <c r="GK2" s="150"/>
      <c r="GL2" s="150"/>
      <c r="GM2" s="150"/>
      <c r="GN2" s="150"/>
      <c r="GO2" s="150"/>
      <c r="GP2" s="150"/>
      <c r="GQ2" s="150"/>
      <c r="GR2" s="150"/>
      <c r="GS2" s="150"/>
      <c r="GT2" s="150"/>
      <c r="GU2" s="150"/>
      <c r="GV2" s="150"/>
      <c r="GW2" s="150"/>
      <c r="GX2" s="150"/>
      <c r="GY2" s="150"/>
      <c r="GZ2" s="150"/>
      <c r="HA2" s="150"/>
      <c r="HB2" s="150"/>
      <c r="HC2" s="150"/>
      <c r="HD2" s="150"/>
      <c r="HE2" s="150"/>
      <c r="HF2" s="150"/>
      <c r="HG2" s="150"/>
      <c r="HH2" s="150"/>
      <c r="HI2" s="150"/>
      <c r="HJ2" s="150"/>
      <c r="HK2" s="150"/>
      <c r="HL2" s="150"/>
      <c r="HM2" s="150"/>
      <c r="HN2" s="150"/>
      <c r="HO2" s="150"/>
      <c r="HP2" s="150"/>
      <c r="HQ2" s="150"/>
      <c r="HR2" s="150"/>
      <c r="HS2" s="150"/>
      <c r="HT2" s="150"/>
      <c r="HU2" s="150"/>
      <c r="HV2" s="150"/>
      <c r="HW2" s="150"/>
      <c r="HX2" s="150"/>
      <c r="HY2" s="150"/>
      <c r="HZ2" s="150"/>
      <c r="IA2" s="150"/>
      <c r="IB2" s="150"/>
      <c r="IC2" s="150"/>
      <c r="ID2" s="150"/>
      <c r="IE2" s="150"/>
      <c r="IF2" s="150"/>
      <c r="IG2" s="150"/>
      <c r="IH2" s="150"/>
      <c r="II2" s="150"/>
      <c r="IJ2" s="150"/>
      <c r="IK2" s="150"/>
      <c r="IL2" s="150"/>
      <c r="IM2" s="150"/>
      <c r="IN2" s="150"/>
      <c r="IO2" s="150"/>
      <c r="IP2" s="150"/>
      <c r="IQ2" s="150"/>
      <c r="IR2" s="150"/>
      <c r="IS2" s="150"/>
      <c r="IT2" s="150"/>
      <c r="IU2" s="150"/>
    </row>
    <row r="3" spans="1:255" ht="16" customHeight="1" x14ac:dyDescent="0.3">
      <c r="A3" s="301" t="s">
        <v>31</v>
      </c>
      <c r="B3" s="301"/>
      <c r="C3" s="301"/>
      <c r="D3" s="301"/>
      <c r="E3" s="301"/>
      <c r="F3" s="301"/>
      <c r="G3" s="301"/>
      <c r="H3" s="301"/>
      <c r="I3" s="152"/>
      <c r="K3" s="153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</row>
    <row r="4" spans="1:255" ht="12" customHeight="1" x14ac:dyDescent="0.3">
      <c r="A4" s="214"/>
      <c r="B4" s="214"/>
      <c r="C4" s="214"/>
      <c r="D4" s="214"/>
      <c r="E4" s="214"/>
      <c r="F4" s="214"/>
      <c r="G4" s="214"/>
      <c r="H4" s="214"/>
      <c r="I4" s="152"/>
      <c r="K4" s="153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</row>
    <row r="5" spans="1:255" ht="15.75" customHeight="1" x14ac:dyDescent="0.3">
      <c r="A5" s="302" t="s">
        <v>2</v>
      </c>
      <c r="B5" s="302"/>
      <c r="C5" s="302"/>
      <c r="D5" s="302"/>
      <c r="E5" s="302"/>
      <c r="F5" s="302"/>
      <c r="G5" s="302"/>
      <c r="H5" s="302"/>
      <c r="I5" s="152"/>
      <c r="J5" s="152"/>
      <c r="K5" s="154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</row>
    <row r="6" spans="1:255" ht="16" customHeight="1" x14ac:dyDescent="0.35">
      <c r="A6" s="215"/>
      <c r="B6" s="216"/>
      <c r="C6" s="215"/>
      <c r="D6" s="216"/>
      <c r="G6" s="217"/>
      <c r="H6" s="218"/>
      <c r="I6" s="152"/>
      <c r="J6" s="152"/>
      <c r="K6" s="155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</row>
    <row r="7" spans="1:255" ht="16" customHeight="1" x14ac:dyDescent="0.35">
      <c r="A7" s="219" t="s">
        <v>32</v>
      </c>
      <c r="B7" s="219"/>
      <c r="C7" s="219"/>
      <c r="D7" s="219"/>
      <c r="E7" s="219"/>
      <c r="F7" s="219"/>
      <c r="G7" s="303" t="s">
        <v>33</v>
      </c>
      <c r="H7" s="303"/>
      <c r="I7" s="152"/>
      <c r="K7" s="216" t="s">
        <v>34</v>
      </c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</row>
    <row r="8" spans="1:255" ht="18" x14ac:dyDescent="0.35">
      <c r="A8" s="9" t="s">
        <v>35</v>
      </c>
      <c r="B8" s="219"/>
      <c r="C8" s="9" t="s">
        <v>36</v>
      </c>
      <c r="D8" s="219"/>
      <c r="E8" s="9" t="s">
        <v>37</v>
      </c>
      <c r="F8" s="219"/>
      <c r="G8" s="304" t="s">
        <v>34</v>
      </c>
      <c r="H8" s="304"/>
      <c r="I8" s="154"/>
      <c r="K8" s="220">
        <v>500000</v>
      </c>
    </row>
    <row r="9" spans="1:255" ht="16" customHeight="1" x14ac:dyDescent="0.35">
      <c r="A9" s="53"/>
      <c r="B9" s="156"/>
      <c r="C9" s="121"/>
      <c r="D9" s="158"/>
      <c r="E9" s="159"/>
      <c r="F9" s="159"/>
      <c r="G9" s="157"/>
      <c r="H9" s="172"/>
      <c r="K9" s="160"/>
    </row>
    <row r="10" spans="1:255" ht="15.75" customHeight="1" x14ac:dyDescent="0.35">
      <c r="A10" s="53"/>
      <c r="B10" s="156"/>
      <c r="C10" s="163" t="s">
        <v>38</v>
      </c>
      <c r="D10" s="158"/>
      <c r="E10" s="156"/>
      <c r="F10" s="156"/>
      <c r="G10" s="59"/>
      <c r="H10" s="221"/>
      <c r="K10" s="162"/>
    </row>
    <row r="11" spans="1:255" ht="11.15" customHeight="1" x14ac:dyDescent="0.35">
      <c r="A11" s="53"/>
      <c r="B11" s="156"/>
      <c r="C11" s="121"/>
      <c r="D11" s="158"/>
      <c r="E11" s="156"/>
      <c r="F11" s="156"/>
      <c r="G11" s="59"/>
      <c r="H11" s="221"/>
      <c r="K11" s="162"/>
    </row>
    <row r="12" spans="1:255" ht="15.75" customHeight="1" x14ac:dyDescent="0.35">
      <c r="A12" s="53"/>
      <c r="B12" s="53"/>
      <c r="C12" s="163" t="s">
        <v>39</v>
      </c>
      <c r="D12" s="121"/>
      <c r="E12" s="53"/>
      <c r="F12" s="53"/>
      <c r="G12" s="59"/>
      <c r="H12" s="221"/>
      <c r="K12" s="56"/>
    </row>
    <row r="13" spans="1:255" ht="11.15" customHeight="1" x14ac:dyDescent="0.35">
      <c r="A13" s="53"/>
      <c r="B13" s="53"/>
      <c r="C13" s="163"/>
      <c r="D13" s="121"/>
      <c r="E13" s="53"/>
      <c r="F13" s="53"/>
      <c r="G13" s="59"/>
      <c r="H13" s="221"/>
      <c r="K13" s="56"/>
    </row>
    <row r="14" spans="1:255" ht="15.75" customHeight="1" x14ac:dyDescent="0.3">
      <c r="A14" s="53"/>
      <c r="B14" s="53"/>
      <c r="C14" s="290" t="s">
        <v>40</v>
      </c>
      <c r="D14" s="121"/>
      <c r="E14" s="53"/>
      <c r="F14" s="53"/>
      <c r="G14" s="59"/>
      <c r="H14" s="221"/>
      <c r="K14" s="56"/>
    </row>
    <row r="15" spans="1:255" ht="15.75" customHeight="1" x14ac:dyDescent="0.35">
      <c r="A15" s="53"/>
      <c r="B15" s="53"/>
      <c r="C15" s="288" t="s">
        <v>41</v>
      </c>
      <c r="D15" s="121"/>
      <c r="E15" s="269">
        <v>0</v>
      </c>
      <c r="F15" s="122"/>
      <c r="G15" s="1">
        <f t="shared" ref="G15:G20" si="0">+E15/$K$8*100</f>
        <v>0</v>
      </c>
      <c r="H15" s="224" t="s">
        <v>42</v>
      </c>
      <c r="K15" s="165"/>
    </row>
    <row r="16" spans="1:255" ht="15.75" customHeight="1" x14ac:dyDescent="0.35">
      <c r="A16" s="53"/>
      <c r="B16" s="53"/>
      <c r="C16" s="288" t="s">
        <v>41</v>
      </c>
      <c r="D16" s="121"/>
      <c r="E16" s="270">
        <v>0</v>
      </c>
      <c r="F16" s="1"/>
      <c r="G16" s="1">
        <f t="shared" si="0"/>
        <v>0</v>
      </c>
      <c r="H16" s="225"/>
      <c r="K16" s="165"/>
    </row>
    <row r="17" spans="1:11" ht="15.75" customHeight="1" x14ac:dyDescent="0.35">
      <c r="A17" s="53"/>
      <c r="B17" s="53"/>
      <c r="C17" s="288" t="s">
        <v>41</v>
      </c>
      <c r="D17" s="121"/>
      <c r="E17" s="270">
        <v>0</v>
      </c>
      <c r="F17" s="1"/>
      <c r="G17" s="1">
        <f t="shared" si="0"/>
        <v>0</v>
      </c>
      <c r="H17" s="225"/>
      <c r="K17" s="165"/>
    </row>
    <row r="18" spans="1:11" ht="15.75" customHeight="1" x14ac:dyDescent="0.35">
      <c r="A18" s="226" t="s">
        <v>43</v>
      </c>
      <c r="B18" s="53"/>
      <c r="C18" s="289" t="s">
        <v>44</v>
      </c>
      <c r="D18" s="180"/>
      <c r="E18" s="270">
        <v>0</v>
      </c>
      <c r="F18" s="1"/>
      <c r="G18" s="1">
        <f t="shared" si="0"/>
        <v>0</v>
      </c>
      <c r="H18" s="225"/>
      <c r="K18" s="165"/>
    </row>
    <row r="19" spans="1:11" ht="15.75" customHeight="1" x14ac:dyDescent="0.35">
      <c r="A19" s="53"/>
      <c r="B19" s="53"/>
      <c r="C19" s="289" t="s">
        <v>45</v>
      </c>
      <c r="D19" s="180"/>
      <c r="E19" s="270">
        <v>0</v>
      </c>
      <c r="F19" s="1"/>
      <c r="G19" s="1">
        <f t="shared" si="0"/>
        <v>0</v>
      </c>
      <c r="H19" s="225"/>
      <c r="K19" s="165"/>
    </row>
    <row r="20" spans="1:11" ht="17" x14ac:dyDescent="0.5">
      <c r="A20" s="53"/>
      <c r="B20" s="53"/>
      <c r="C20" s="288" t="s">
        <v>41</v>
      </c>
      <c r="D20" s="180"/>
      <c r="E20" s="271">
        <v>0</v>
      </c>
      <c r="F20" s="228"/>
      <c r="G20" s="120">
        <f t="shared" si="0"/>
        <v>0</v>
      </c>
      <c r="H20" s="229"/>
      <c r="K20" s="168"/>
    </row>
    <row r="21" spans="1:11" ht="15.75" customHeight="1" x14ac:dyDescent="0.35">
      <c r="A21" s="53"/>
      <c r="B21" s="53"/>
      <c r="C21" s="291" t="s">
        <v>46</v>
      </c>
      <c r="D21" s="180"/>
      <c r="E21" s="1">
        <f>ROUND(SUM(E15:E20),0)</f>
        <v>0</v>
      </c>
      <c r="F21" s="1"/>
      <c r="G21" s="1">
        <f>ROUND((SUM(G15:G20)),2)</f>
        <v>0</v>
      </c>
      <c r="H21" s="229"/>
      <c r="K21" s="168"/>
    </row>
    <row r="22" spans="1:11" ht="11.15" customHeight="1" x14ac:dyDescent="0.35">
      <c r="A22" s="53"/>
      <c r="B22" s="53"/>
      <c r="C22" s="231"/>
      <c r="D22" s="180"/>
      <c r="E22" s="1"/>
      <c r="F22" s="1"/>
      <c r="G22" s="1"/>
      <c r="H22" s="121"/>
      <c r="K22" s="168"/>
    </row>
    <row r="23" spans="1:11" ht="15.75" customHeight="1" x14ac:dyDescent="0.35">
      <c r="A23" s="53"/>
      <c r="B23" s="53"/>
      <c r="C23" s="290" t="s">
        <v>40</v>
      </c>
      <c r="D23" s="180"/>
      <c r="E23" s="1"/>
      <c r="F23" s="1"/>
      <c r="G23" s="1"/>
      <c r="H23" s="232"/>
      <c r="K23" s="166"/>
    </row>
    <row r="24" spans="1:11" ht="15.75" customHeight="1" x14ac:dyDescent="0.35">
      <c r="A24" s="53"/>
      <c r="B24" s="53"/>
      <c r="C24" s="288" t="s">
        <v>47</v>
      </c>
      <c r="D24" s="180"/>
      <c r="E24" s="1">
        <v>0</v>
      </c>
      <c r="F24" s="1"/>
      <c r="G24" s="1">
        <f>+E24/$K$8*100</f>
        <v>0</v>
      </c>
      <c r="H24" s="229"/>
      <c r="K24" s="166"/>
    </row>
    <row r="25" spans="1:11" ht="11.15" customHeight="1" x14ac:dyDescent="0.35">
      <c r="A25" s="53"/>
      <c r="B25" s="53"/>
      <c r="C25" s="170"/>
      <c r="D25" s="180"/>
      <c r="E25" s="1"/>
      <c r="F25" s="1"/>
      <c r="G25" s="1"/>
      <c r="H25" s="232"/>
      <c r="K25" s="166"/>
    </row>
    <row r="26" spans="1:11" ht="15.75" customHeight="1" x14ac:dyDescent="0.35">
      <c r="A26" s="53"/>
      <c r="B26" s="53"/>
      <c r="C26" s="290" t="s">
        <v>40</v>
      </c>
      <c r="D26" s="180"/>
      <c r="E26" s="1"/>
      <c r="F26" s="1"/>
      <c r="G26" s="1"/>
      <c r="H26" s="232"/>
      <c r="K26" s="166"/>
    </row>
    <row r="27" spans="1:11" ht="15.75" customHeight="1" x14ac:dyDescent="0.35">
      <c r="A27" s="53"/>
      <c r="B27" s="53"/>
      <c r="C27" s="288" t="s">
        <v>47</v>
      </c>
      <c r="D27" s="180"/>
      <c r="E27" s="1">
        <v>0</v>
      </c>
      <c r="F27" s="1"/>
      <c r="G27" s="1">
        <f>+E27/$K$8*100</f>
        <v>0</v>
      </c>
      <c r="H27" s="229"/>
      <c r="K27" s="166"/>
    </row>
    <row r="28" spans="1:11" ht="11.15" customHeight="1" x14ac:dyDescent="0.35">
      <c r="A28" s="53"/>
      <c r="B28" s="53"/>
      <c r="C28" s="170"/>
      <c r="D28" s="180"/>
      <c r="E28" s="1"/>
      <c r="F28" s="1"/>
      <c r="G28" s="1"/>
      <c r="H28" s="232"/>
      <c r="K28" s="166"/>
    </row>
    <row r="29" spans="1:11" ht="15.75" customHeight="1" x14ac:dyDescent="0.35">
      <c r="A29" s="53"/>
      <c r="B29" s="53"/>
      <c r="C29" s="290" t="s">
        <v>40</v>
      </c>
      <c r="D29" s="180"/>
      <c r="E29" s="1"/>
      <c r="F29" s="1"/>
      <c r="G29" s="1"/>
      <c r="H29" s="232"/>
      <c r="K29" s="166"/>
    </row>
    <row r="30" spans="1:11" ht="15.75" customHeight="1" x14ac:dyDescent="0.35">
      <c r="A30" s="53"/>
      <c r="B30" s="53"/>
      <c r="C30" s="288" t="s">
        <v>48</v>
      </c>
      <c r="D30" s="180"/>
      <c r="E30" s="270">
        <v>0</v>
      </c>
      <c r="F30" s="1"/>
      <c r="G30" s="1">
        <f>+E30/$K$8*100</f>
        <v>0</v>
      </c>
      <c r="H30" s="232"/>
      <c r="K30" s="166"/>
    </row>
    <row r="31" spans="1:11" ht="15.75" customHeight="1" x14ac:dyDescent="0.35">
      <c r="A31" s="53"/>
      <c r="B31" s="53"/>
      <c r="C31" s="288" t="s">
        <v>48</v>
      </c>
      <c r="D31" s="180"/>
      <c r="E31" s="270">
        <v>0</v>
      </c>
      <c r="F31" s="1"/>
      <c r="G31" s="1">
        <f>+E31/$K$8*100</f>
        <v>0</v>
      </c>
      <c r="H31" s="232"/>
      <c r="K31" s="166"/>
    </row>
    <row r="32" spans="1:11" ht="15.75" customHeight="1" x14ac:dyDescent="0.35">
      <c r="A32" s="53"/>
      <c r="B32" s="53"/>
      <c r="C32" s="288" t="s">
        <v>48</v>
      </c>
      <c r="D32" s="180"/>
      <c r="E32" s="270">
        <v>0</v>
      </c>
      <c r="F32" s="1"/>
      <c r="G32" s="1">
        <f>+E32/$K$8*100</f>
        <v>0</v>
      </c>
      <c r="H32" s="225"/>
      <c r="K32" s="166"/>
    </row>
    <row r="33" spans="1:11" ht="17" x14ac:dyDescent="0.5">
      <c r="A33" s="53"/>
      <c r="B33" s="53"/>
      <c r="C33" s="288" t="s">
        <v>48</v>
      </c>
      <c r="D33" s="180"/>
      <c r="E33" s="271">
        <v>0</v>
      </c>
      <c r="F33" s="120"/>
      <c r="G33" s="120">
        <f>+E33/$K$8*100</f>
        <v>0</v>
      </c>
      <c r="H33" s="229"/>
      <c r="K33" s="168"/>
    </row>
    <row r="34" spans="1:11" ht="17" x14ac:dyDescent="0.5">
      <c r="A34" s="53"/>
      <c r="B34" s="53"/>
      <c r="C34" s="292" t="s">
        <v>46</v>
      </c>
      <c r="D34" s="180"/>
      <c r="E34" s="120">
        <f>ROUND(SUM(E30:E33),0)</f>
        <v>0</v>
      </c>
      <c r="F34" s="120"/>
      <c r="G34" s="120">
        <f>ROUND((SUM(G30:G33)),2)</f>
        <v>0</v>
      </c>
      <c r="H34" s="233"/>
      <c r="K34" s="162"/>
    </row>
    <row r="35" spans="1:11" ht="11.15" customHeight="1" x14ac:dyDescent="0.35">
      <c r="A35" s="53"/>
      <c r="B35" s="53"/>
      <c r="C35" s="234"/>
      <c r="D35" s="180"/>
      <c r="E35" s="166"/>
      <c r="F35" s="168"/>
      <c r="G35" s="235"/>
      <c r="H35" s="233"/>
      <c r="K35" s="162"/>
    </row>
    <row r="36" spans="1:11" ht="17" x14ac:dyDescent="0.5">
      <c r="A36" s="53"/>
      <c r="B36" s="53"/>
      <c r="C36" s="292" t="s">
        <v>49</v>
      </c>
      <c r="D36" s="180"/>
      <c r="E36" s="120">
        <f>ROUND((E21+E24+E27+E34),0)</f>
        <v>0</v>
      </c>
      <c r="F36" s="168"/>
      <c r="G36" s="120">
        <f>ROUND((G21+G24+G27+G34),2)</f>
        <v>0</v>
      </c>
      <c r="H36" s="224"/>
      <c r="K36" s="168"/>
    </row>
    <row r="37" spans="1:11" ht="11.15" customHeight="1" x14ac:dyDescent="0.35">
      <c r="A37" s="53"/>
      <c r="B37" s="53"/>
      <c r="C37" s="170"/>
      <c r="D37" s="180"/>
      <c r="E37" s="168"/>
      <c r="F37" s="168"/>
      <c r="G37" s="237"/>
      <c r="H37" s="238"/>
      <c r="K37" s="168"/>
    </row>
    <row r="38" spans="1:11" ht="15.75" customHeight="1" x14ac:dyDescent="0.35">
      <c r="A38" s="53"/>
      <c r="B38" s="53"/>
      <c r="C38" s="163" t="s">
        <v>50</v>
      </c>
      <c r="D38" s="180"/>
      <c r="E38" s="168"/>
      <c r="F38" s="168"/>
      <c r="G38" s="237"/>
      <c r="H38" s="238"/>
      <c r="K38" s="168"/>
    </row>
    <row r="39" spans="1:11" ht="11.15" customHeight="1" x14ac:dyDescent="0.35">
      <c r="A39" s="53"/>
      <c r="B39" s="53"/>
      <c r="C39" s="161"/>
      <c r="D39" s="180"/>
      <c r="E39" s="168"/>
      <c r="F39" s="168"/>
      <c r="G39" s="237"/>
      <c r="H39" s="238"/>
      <c r="K39" s="168"/>
    </row>
    <row r="40" spans="1:11" ht="15.75" customHeight="1" x14ac:dyDescent="0.3">
      <c r="A40" s="53"/>
      <c r="B40" s="53"/>
      <c r="C40" s="290" t="s">
        <v>40</v>
      </c>
      <c r="D40" s="180"/>
      <c r="E40" s="168"/>
      <c r="F40" s="168"/>
      <c r="G40" s="237"/>
      <c r="H40" s="238"/>
      <c r="K40" s="168"/>
    </row>
    <row r="41" spans="1:11" ht="15.75" customHeight="1" x14ac:dyDescent="0.35">
      <c r="A41" s="53"/>
      <c r="B41" s="53"/>
      <c r="C41" s="288" t="s">
        <v>47</v>
      </c>
      <c r="D41" s="180"/>
      <c r="E41" s="270">
        <v>0</v>
      </c>
      <c r="F41" s="228"/>
      <c r="G41" s="239">
        <f>+E41/$K$8*100</f>
        <v>0</v>
      </c>
      <c r="H41" s="224"/>
      <c r="K41" s="171"/>
    </row>
    <row r="42" spans="1:11" ht="11.15" customHeight="1" x14ac:dyDescent="0.35">
      <c r="A42" s="53"/>
      <c r="B42" s="53"/>
      <c r="C42" s="170"/>
      <c r="D42" s="180"/>
      <c r="E42" s="168"/>
      <c r="F42" s="168"/>
      <c r="G42" s="237"/>
      <c r="H42" s="238"/>
      <c r="K42" s="168"/>
    </row>
    <row r="43" spans="1:11" ht="15.75" customHeight="1" x14ac:dyDescent="0.3">
      <c r="A43" s="53"/>
      <c r="B43" s="53"/>
      <c r="C43" s="290" t="s">
        <v>40</v>
      </c>
      <c r="D43" s="180"/>
      <c r="E43" s="168"/>
      <c r="F43" s="168"/>
      <c r="G43" s="237"/>
      <c r="H43" s="238"/>
      <c r="K43" s="168"/>
    </row>
    <row r="44" spans="1:11" ht="15.75" customHeight="1" x14ac:dyDescent="0.35">
      <c r="A44" s="53"/>
      <c r="B44" s="53"/>
      <c r="C44" s="288" t="s">
        <v>48</v>
      </c>
      <c r="D44" s="180"/>
      <c r="E44" s="273">
        <v>0</v>
      </c>
      <c r="F44" s="240"/>
      <c r="G44" s="241">
        <f>+E44/$K$8*100</f>
        <v>0</v>
      </c>
      <c r="H44" s="242"/>
      <c r="K44" s="168"/>
    </row>
    <row r="45" spans="1:11" ht="15.75" customHeight="1" x14ac:dyDescent="0.5">
      <c r="A45" s="53"/>
      <c r="B45" s="53"/>
      <c r="C45" s="288" t="s">
        <v>48</v>
      </c>
      <c r="D45" s="180"/>
      <c r="E45" s="271">
        <v>0</v>
      </c>
      <c r="F45" s="228"/>
      <c r="G45" s="179">
        <f>+E45/$K$8*100</f>
        <v>0</v>
      </c>
      <c r="H45" s="238"/>
      <c r="K45" s="168"/>
    </row>
    <row r="46" spans="1:11" ht="17" x14ac:dyDescent="0.5">
      <c r="A46" s="53"/>
      <c r="B46" s="53"/>
      <c r="C46" s="292" t="s">
        <v>51</v>
      </c>
      <c r="D46" s="180"/>
      <c r="E46" s="243">
        <f>+E44+E45</f>
        <v>0</v>
      </c>
      <c r="F46" s="243"/>
      <c r="G46" s="120">
        <f>+G44+G45</f>
        <v>0</v>
      </c>
      <c r="H46" s="242" t="s">
        <v>42</v>
      </c>
      <c r="K46" s="168"/>
    </row>
    <row r="47" spans="1:11" ht="17" x14ac:dyDescent="0.5">
      <c r="A47" s="53"/>
      <c r="B47" s="53"/>
      <c r="C47" s="230"/>
      <c r="D47" s="180"/>
      <c r="E47" s="243"/>
      <c r="F47" s="243"/>
      <c r="G47" s="120"/>
      <c r="H47" s="242"/>
      <c r="K47" s="168"/>
    </row>
    <row r="48" spans="1:11" ht="19.899999999999999" customHeight="1" x14ac:dyDescent="0.35">
      <c r="A48" s="300" t="s">
        <v>0</v>
      </c>
      <c r="B48" s="300"/>
      <c r="C48" s="300"/>
      <c r="D48" s="300"/>
      <c r="E48" s="300"/>
      <c r="F48" s="300"/>
      <c r="G48" s="300"/>
      <c r="H48" s="300"/>
      <c r="K48" s="168"/>
    </row>
    <row r="49" spans="1:11" ht="12" customHeight="1" x14ac:dyDescent="0.35">
      <c r="A49" s="213"/>
      <c r="B49" s="213"/>
      <c r="C49" s="213"/>
      <c r="D49" s="213"/>
      <c r="E49" s="213"/>
      <c r="F49" s="213"/>
      <c r="G49" s="213"/>
      <c r="H49" s="213"/>
      <c r="K49" s="168"/>
    </row>
    <row r="50" spans="1:11" ht="15.75" customHeight="1" x14ac:dyDescent="0.3">
      <c r="A50" s="301" t="s">
        <v>52</v>
      </c>
      <c r="B50" s="301"/>
      <c r="C50" s="301"/>
      <c r="D50" s="301"/>
      <c r="E50" s="301"/>
      <c r="F50" s="301"/>
      <c r="G50" s="301"/>
      <c r="H50" s="301"/>
      <c r="K50" s="168"/>
    </row>
    <row r="51" spans="1:11" ht="12" customHeight="1" x14ac:dyDescent="0.3">
      <c r="A51" s="214"/>
      <c r="B51" s="214"/>
      <c r="C51" s="214"/>
      <c r="D51" s="214"/>
      <c r="E51" s="214"/>
      <c r="F51" s="214"/>
      <c r="G51" s="214"/>
      <c r="H51" s="214"/>
      <c r="K51" s="168"/>
    </row>
    <row r="52" spans="1:11" ht="15.75" customHeight="1" x14ac:dyDescent="0.3">
      <c r="A52" s="302" t="str">
        <f>+A5</f>
        <v>12/31/20XX</v>
      </c>
      <c r="B52" s="302"/>
      <c r="C52" s="302"/>
      <c r="D52" s="302"/>
      <c r="E52" s="302"/>
      <c r="F52" s="302"/>
      <c r="G52" s="302"/>
      <c r="H52" s="302"/>
      <c r="K52" s="168"/>
    </row>
    <row r="53" spans="1:11" ht="15.75" customHeight="1" x14ac:dyDescent="0.35">
      <c r="A53" s="244"/>
      <c r="B53" s="245"/>
      <c r="C53" s="244"/>
      <c r="D53" s="245"/>
      <c r="E53" s="246"/>
      <c r="F53" s="246"/>
      <c r="G53" s="247"/>
      <c r="H53" s="248"/>
      <c r="K53" s="168"/>
    </row>
    <row r="54" spans="1:11" ht="15.75" customHeight="1" x14ac:dyDescent="0.35">
      <c r="A54" s="219" t="s">
        <v>32</v>
      </c>
      <c r="B54" s="219"/>
      <c r="C54" s="219"/>
      <c r="D54" s="219"/>
      <c r="E54" s="219"/>
      <c r="F54" s="219"/>
      <c r="G54" s="303" t="s">
        <v>33</v>
      </c>
      <c r="H54" s="303"/>
      <c r="K54" s="168"/>
    </row>
    <row r="55" spans="1:11" ht="15.75" customHeight="1" x14ac:dyDescent="0.35">
      <c r="A55" s="9" t="s">
        <v>35</v>
      </c>
      <c r="B55" s="219"/>
      <c r="C55" s="9" t="s">
        <v>36</v>
      </c>
      <c r="D55" s="219"/>
      <c r="E55" s="9" t="s">
        <v>37</v>
      </c>
      <c r="F55" s="219"/>
      <c r="G55" s="304" t="s">
        <v>34</v>
      </c>
      <c r="H55" s="304"/>
      <c r="K55" s="168"/>
    </row>
    <row r="56" spans="1:11" ht="15.75" customHeight="1" x14ac:dyDescent="0.35">
      <c r="A56" s="249"/>
      <c r="B56" s="249"/>
      <c r="C56" s="249"/>
      <c r="D56" s="249"/>
      <c r="E56" s="250"/>
      <c r="F56" s="250"/>
      <c r="G56" s="251"/>
      <c r="H56" s="196"/>
      <c r="K56" s="168"/>
    </row>
    <row r="57" spans="1:11" ht="15.75" customHeight="1" x14ac:dyDescent="0.35">
      <c r="A57" s="249"/>
      <c r="B57" s="249"/>
      <c r="C57" s="163" t="s">
        <v>53</v>
      </c>
      <c r="D57" s="249"/>
      <c r="E57" s="250"/>
      <c r="F57" s="250"/>
      <c r="G57" s="251"/>
      <c r="H57" s="196"/>
      <c r="K57" s="168"/>
    </row>
    <row r="58" spans="1:11" ht="15.75" customHeight="1" x14ac:dyDescent="0.35">
      <c r="A58" s="53"/>
      <c r="B58" s="156"/>
      <c r="C58" s="121"/>
      <c r="D58" s="158"/>
      <c r="E58" s="159"/>
      <c r="F58" s="159"/>
      <c r="G58" s="157"/>
      <c r="H58" s="172"/>
      <c r="K58" s="168"/>
    </row>
    <row r="59" spans="1:11" ht="15.75" customHeight="1" x14ac:dyDescent="0.35">
      <c r="A59" s="53"/>
      <c r="B59" s="156"/>
      <c r="C59" s="163" t="s">
        <v>54</v>
      </c>
      <c r="D59" s="158"/>
      <c r="E59" s="159"/>
      <c r="F59" s="159"/>
      <c r="G59" s="157"/>
      <c r="H59" s="172"/>
      <c r="K59" s="168"/>
    </row>
    <row r="60" spans="1:11" ht="15.75" customHeight="1" x14ac:dyDescent="0.35">
      <c r="A60" s="53"/>
      <c r="B60" s="156"/>
      <c r="C60" s="163"/>
      <c r="D60" s="158"/>
      <c r="E60" s="159"/>
      <c r="F60" s="159"/>
      <c r="G60" s="157"/>
      <c r="H60" s="172"/>
      <c r="K60" s="168"/>
    </row>
    <row r="61" spans="1:11" ht="15.75" customHeight="1" x14ac:dyDescent="0.3">
      <c r="A61" s="53"/>
      <c r="B61" s="156"/>
      <c r="C61" s="290" t="s">
        <v>40</v>
      </c>
      <c r="D61" s="180"/>
      <c r="E61" s="168"/>
      <c r="F61" s="168"/>
      <c r="G61" s="237"/>
      <c r="H61" s="238"/>
      <c r="K61" s="168"/>
    </row>
    <row r="62" spans="1:11" ht="17" x14ac:dyDescent="0.5">
      <c r="A62" s="53"/>
      <c r="B62" s="156"/>
      <c r="C62" s="288" t="s">
        <v>47</v>
      </c>
      <c r="D62" s="180"/>
      <c r="E62" s="274">
        <v>0</v>
      </c>
      <c r="F62" s="240"/>
      <c r="G62" s="120">
        <f>+E62/$K$8*100</f>
        <v>0</v>
      </c>
      <c r="H62" s="242" t="s">
        <v>42</v>
      </c>
      <c r="K62" s="168"/>
    </row>
    <row r="63" spans="1:11" ht="15.75" customHeight="1" x14ac:dyDescent="0.35">
      <c r="A63" s="53"/>
      <c r="B63" s="156"/>
      <c r="C63" s="227"/>
      <c r="D63" s="180"/>
      <c r="E63" s="240"/>
      <c r="F63" s="240"/>
      <c r="G63" s="239"/>
      <c r="H63" s="242"/>
      <c r="K63" s="168"/>
    </row>
    <row r="64" spans="1:11" ht="17" x14ac:dyDescent="0.5">
      <c r="A64" s="53"/>
      <c r="B64" s="53"/>
      <c r="C64" s="292" t="s">
        <v>55</v>
      </c>
      <c r="D64" s="180"/>
      <c r="E64" s="120">
        <f>+E62+E41+E46</f>
        <v>0</v>
      </c>
      <c r="F64" s="168"/>
      <c r="G64" s="120">
        <f>+G41+G62+G46</f>
        <v>0</v>
      </c>
      <c r="H64" s="224"/>
      <c r="K64" s="168"/>
    </row>
    <row r="65" spans="1:11" ht="15.75" customHeight="1" x14ac:dyDescent="0.35">
      <c r="A65" s="53"/>
      <c r="B65" s="156"/>
      <c r="C65" s="121"/>
      <c r="D65" s="158"/>
      <c r="E65" s="159"/>
      <c r="F65" s="159"/>
      <c r="G65" s="157"/>
      <c r="H65" s="172"/>
      <c r="K65" s="168"/>
    </row>
    <row r="66" spans="1:11" ht="15.75" customHeight="1" x14ac:dyDescent="0.35">
      <c r="A66" s="53"/>
      <c r="B66" s="53"/>
      <c r="C66" s="222" t="s">
        <v>56</v>
      </c>
      <c r="D66" s="121"/>
      <c r="E66" s="58"/>
      <c r="F66" s="58"/>
      <c r="G66" s="169"/>
      <c r="H66" s="252"/>
      <c r="K66" s="168"/>
    </row>
    <row r="67" spans="1:11" ht="15.75" customHeight="1" x14ac:dyDescent="0.35">
      <c r="A67" s="53"/>
      <c r="B67" s="53"/>
      <c r="C67" s="222"/>
      <c r="D67" s="121"/>
      <c r="E67" s="58"/>
      <c r="F67" s="58"/>
      <c r="G67" s="169"/>
      <c r="H67" s="252"/>
      <c r="K67" s="168"/>
    </row>
    <row r="68" spans="1:11" ht="15.75" customHeight="1" x14ac:dyDescent="0.3">
      <c r="A68" s="53"/>
      <c r="B68" s="53"/>
      <c r="C68" s="290" t="s">
        <v>40</v>
      </c>
      <c r="D68" s="121"/>
      <c r="E68" s="58"/>
      <c r="F68" s="58"/>
      <c r="G68" s="169"/>
      <c r="H68" s="252"/>
      <c r="K68" s="168"/>
    </row>
    <row r="69" spans="1:11" ht="15.75" customHeight="1" x14ac:dyDescent="0.35">
      <c r="A69" s="53"/>
      <c r="B69" s="53"/>
      <c r="C69" s="288" t="s">
        <v>41</v>
      </c>
      <c r="D69" s="121"/>
      <c r="E69" s="273">
        <v>0</v>
      </c>
      <c r="F69" s="1"/>
      <c r="G69" s="1">
        <f>+E69/$K$8*100</f>
        <v>0</v>
      </c>
      <c r="H69" s="224"/>
      <c r="K69" s="168"/>
    </row>
    <row r="70" spans="1:11" ht="17" x14ac:dyDescent="0.5">
      <c r="A70" s="53"/>
      <c r="B70" s="53"/>
      <c r="C70" s="288" t="s">
        <v>48</v>
      </c>
      <c r="D70" s="180"/>
      <c r="E70" s="271">
        <v>0</v>
      </c>
      <c r="F70" s="1"/>
      <c r="G70" s="120">
        <f>+E70/$K$8*100</f>
        <v>0</v>
      </c>
      <c r="H70" s="252"/>
      <c r="K70" s="168"/>
    </row>
    <row r="71" spans="1:11" ht="15.75" customHeight="1" x14ac:dyDescent="0.35">
      <c r="A71" s="53"/>
      <c r="B71" s="53"/>
      <c r="C71" s="292" t="s">
        <v>46</v>
      </c>
      <c r="D71" s="180"/>
      <c r="E71" s="1">
        <f>ROUND(SUM(E69:E70),0)</f>
        <v>0</v>
      </c>
      <c r="F71" s="1"/>
      <c r="G71" s="1">
        <f>ROUND((SUM(G69:G70)),2)</f>
        <v>0</v>
      </c>
      <c r="H71" s="229"/>
      <c r="K71" s="168"/>
    </row>
    <row r="72" spans="1:11" ht="15.75" customHeight="1" x14ac:dyDescent="0.35">
      <c r="A72" s="53"/>
      <c r="B72" s="53"/>
      <c r="C72" s="231"/>
      <c r="D72" s="180"/>
      <c r="E72" s="166"/>
      <c r="F72" s="166"/>
      <c r="G72" s="239"/>
      <c r="H72" s="229"/>
      <c r="K72" s="168"/>
    </row>
    <row r="73" spans="1:11" ht="15.75" customHeight="1" x14ac:dyDescent="0.3">
      <c r="A73" s="53"/>
      <c r="B73" s="53"/>
      <c r="C73" s="290" t="s">
        <v>40</v>
      </c>
      <c r="D73" s="121"/>
      <c r="E73" s="58"/>
      <c r="F73" s="58"/>
      <c r="G73" s="169"/>
      <c r="H73" s="252"/>
      <c r="K73" s="168"/>
    </row>
    <row r="74" spans="1:11" ht="17" x14ac:dyDescent="0.5">
      <c r="A74" s="53"/>
      <c r="B74" s="53"/>
      <c r="C74" s="288" t="s">
        <v>47</v>
      </c>
      <c r="D74" s="180"/>
      <c r="E74" s="271">
        <v>0</v>
      </c>
      <c r="F74" s="120"/>
      <c r="G74" s="120">
        <f>+E74/$K$8*100</f>
        <v>0</v>
      </c>
      <c r="H74" s="252"/>
      <c r="K74" s="168"/>
    </row>
    <row r="75" spans="1:11" ht="15.75" customHeight="1" x14ac:dyDescent="0.35">
      <c r="A75" s="53"/>
      <c r="B75" s="53"/>
      <c r="C75" s="227"/>
      <c r="D75" s="121"/>
      <c r="E75" s="58"/>
      <c r="F75" s="58"/>
      <c r="G75" s="169"/>
      <c r="H75" s="252"/>
      <c r="K75" s="168"/>
    </row>
    <row r="76" spans="1:11" ht="15.75" customHeight="1" x14ac:dyDescent="0.3">
      <c r="A76" s="53"/>
      <c r="B76" s="53"/>
      <c r="C76" s="292" t="s">
        <v>57</v>
      </c>
      <c r="D76" s="180"/>
      <c r="E76" s="166"/>
      <c r="F76" s="166"/>
      <c r="G76" s="241"/>
      <c r="H76" s="252"/>
      <c r="K76" s="168"/>
    </row>
    <row r="77" spans="1:11" ht="17" x14ac:dyDescent="0.5">
      <c r="A77" s="53"/>
      <c r="B77" s="53"/>
      <c r="C77" s="292" t="s">
        <v>58</v>
      </c>
      <c r="D77" s="180"/>
      <c r="E77" s="120">
        <f>+E74+E71</f>
        <v>0</v>
      </c>
      <c r="F77" s="168"/>
      <c r="G77" s="120">
        <f>+G71+G74</f>
        <v>0</v>
      </c>
      <c r="H77" s="224"/>
      <c r="K77" s="168"/>
    </row>
    <row r="78" spans="1:11" ht="15.75" customHeight="1" x14ac:dyDescent="0.35">
      <c r="A78" s="53"/>
      <c r="B78" s="53"/>
      <c r="C78" s="253"/>
      <c r="D78" s="180"/>
      <c r="E78" s="168"/>
      <c r="F78" s="168"/>
      <c r="G78" s="237"/>
      <c r="H78" s="238"/>
      <c r="K78" s="168"/>
    </row>
    <row r="79" spans="1:11" ht="15.75" customHeight="1" x14ac:dyDescent="0.35">
      <c r="A79" s="53"/>
      <c r="B79" s="156"/>
      <c r="C79" s="163" t="s">
        <v>59</v>
      </c>
      <c r="D79" s="158"/>
      <c r="E79" s="156"/>
      <c r="F79" s="156"/>
      <c r="G79" s="59"/>
      <c r="H79" s="221"/>
    </row>
    <row r="80" spans="1:11" ht="15.75" customHeight="1" x14ac:dyDescent="0.35">
      <c r="A80" s="53"/>
      <c r="B80" s="156"/>
      <c r="C80" s="121"/>
      <c r="D80" s="158"/>
      <c r="E80" s="156"/>
      <c r="F80" s="156"/>
      <c r="G80" s="59"/>
      <c r="H80" s="221"/>
    </row>
    <row r="81" spans="1:11" ht="15.75" customHeight="1" x14ac:dyDescent="0.35">
      <c r="A81" s="53"/>
      <c r="B81" s="156"/>
      <c r="C81" s="163" t="s">
        <v>60</v>
      </c>
      <c r="D81" s="158"/>
      <c r="E81" s="156"/>
      <c r="F81" s="156"/>
      <c r="G81" s="59"/>
      <c r="H81" s="221"/>
    </row>
    <row r="82" spans="1:11" ht="15.75" customHeight="1" x14ac:dyDescent="0.35">
      <c r="A82" s="53"/>
      <c r="B82" s="156"/>
      <c r="C82" s="121"/>
      <c r="D82" s="158"/>
      <c r="E82" s="156"/>
      <c r="F82" s="156"/>
      <c r="G82" s="59"/>
      <c r="H82" s="221"/>
    </row>
    <row r="83" spans="1:11" ht="15.75" customHeight="1" x14ac:dyDescent="0.3">
      <c r="A83" s="53"/>
      <c r="B83" s="156"/>
      <c r="C83" s="290" t="s">
        <v>40</v>
      </c>
      <c r="D83" s="121"/>
      <c r="E83" s="58"/>
      <c r="F83" s="58"/>
      <c r="G83" s="237"/>
      <c r="H83" s="221"/>
    </row>
    <row r="84" spans="1:11" ht="15.75" customHeight="1" x14ac:dyDescent="0.35">
      <c r="A84" s="53"/>
      <c r="B84" s="156"/>
      <c r="C84" s="288" t="s">
        <v>47</v>
      </c>
      <c r="D84" s="121"/>
      <c r="E84" s="273">
        <v>0</v>
      </c>
      <c r="F84" s="1"/>
      <c r="G84" s="1">
        <f>+E84/$K$8*100</f>
        <v>0</v>
      </c>
      <c r="H84" s="224"/>
    </row>
    <row r="85" spans="1:11" ht="15.75" customHeight="1" x14ac:dyDescent="0.35">
      <c r="A85" s="53"/>
      <c r="B85" s="156"/>
      <c r="C85" s="121"/>
      <c r="D85" s="158"/>
      <c r="E85" s="1"/>
      <c r="F85" s="1"/>
      <c r="G85" s="1"/>
      <c r="H85" s="221"/>
    </row>
    <row r="86" spans="1:11" ht="15.75" customHeight="1" x14ac:dyDescent="0.35">
      <c r="A86" s="53"/>
      <c r="B86" s="156"/>
      <c r="C86" s="290" t="s">
        <v>40</v>
      </c>
      <c r="D86" s="121"/>
      <c r="E86" s="1"/>
      <c r="F86" s="1"/>
      <c r="G86" s="1"/>
      <c r="H86" s="221"/>
    </row>
    <row r="87" spans="1:11" ht="17" x14ac:dyDescent="0.5">
      <c r="A87" s="53"/>
      <c r="B87" s="53"/>
      <c r="C87" s="288" t="s">
        <v>47</v>
      </c>
      <c r="D87" s="121"/>
      <c r="E87" s="271">
        <v>0</v>
      </c>
      <c r="F87" s="120"/>
      <c r="G87" s="120">
        <f>+E87/$K$8*100</f>
        <v>0</v>
      </c>
      <c r="H87" s="254"/>
      <c r="K87" s="168"/>
    </row>
    <row r="88" spans="1:11" ht="15.75" customHeight="1" x14ac:dyDescent="0.5">
      <c r="A88" s="53"/>
      <c r="B88" s="53"/>
      <c r="C88" s="227"/>
      <c r="D88" s="121"/>
      <c r="E88" s="120"/>
      <c r="F88" s="120"/>
      <c r="G88" s="120"/>
      <c r="H88" s="254"/>
      <c r="K88" s="168"/>
    </row>
    <row r="89" spans="1:11" ht="17" x14ac:dyDescent="0.3">
      <c r="A89" s="53"/>
      <c r="B89" s="53"/>
      <c r="C89" s="292" t="s">
        <v>61</v>
      </c>
      <c r="D89" s="121"/>
      <c r="E89" s="177"/>
      <c r="F89" s="177"/>
      <c r="G89" s="177"/>
      <c r="H89" s="177"/>
      <c r="K89" s="168"/>
    </row>
    <row r="90" spans="1:11" ht="17" x14ac:dyDescent="0.5">
      <c r="A90" s="53"/>
      <c r="B90" s="53"/>
      <c r="C90" s="292" t="s">
        <v>58</v>
      </c>
      <c r="D90" s="121"/>
      <c r="E90" s="255">
        <f>+E87+E84</f>
        <v>0</v>
      </c>
      <c r="F90" s="120"/>
      <c r="G90" s="120">
        <f>+G87+G84</f>
        <v>0</v>
      </c>
      <c r="H90" s="224" t="s">
        <v>42</v>
      </c>
      <c r="K90" s="168"/>
    </row>
    <row r="91" spans="1:11" ht="15.75" customHeight="1" x14ac:dyDescent="0.35">
      <c r="A91" s="53"/>
      <c r="B91" s="53"/>
      <c r="C91" s="143"/>
      <c r="D91" s="180"/>
      <c r="E91" s="256"/>
      <c r="F91" s="256"/>
      <c r="G91" s="241"/>
      <c r="H91" s="225"/>
      <c r="K91" s="165"/>
    </row>
    <row r="92" spans="1:11" ht="19.899999999999999" customHeight="1" x14ac:dyDescent="0.35">
      <c r="A92" s="300" t="s">
        <v>0</v>
      </c>
      <c r="B92" s="300"/>
      <c r="C92" s="300"/>
      <c r="D92" s="300"/>
      <c r="E92" s="300"/>
      <c r="F92" s="300"/>
      <c r="G92" s="300"/>
      <c r="H92" s="300"/>
      <c r="K92" s="165"/>
    </row>
    <row r="93" spans="1:11" ht="12" customHeight="1" x14ac:dyDescent="0.35">
      <c r="A93" s="213"/>
      <c r="B93" s="213"/>
      <c r="C93" s="213"/>
      <c r="D93" s="213"/>
      <c r="E93" s="213"/>
      <c r="F93" s="213"/>
      <c r="G93" s="213"/>
      <c r="H93" s="213"/>
      <c r="K93" s="165"/>
    </row>
    <row r="94" spans="1:11" ht="15.75" customHeight="1" x14ac:dyDescent="0.3">
      <c r="A94" s="301" t="s">
        <v>52</v>
      </c>
      <c r="B94" s="301"/>
      <c r="C94" s="301"/>
      <c r="D94" s="301"/>
      <c r="E94" s="301"/>
      <c r="F94" s="301"/>
      <c r="G94" s="301"/>
      <c r="H94" s="301"/>
      <c r="K94" s="165"/>
    </row>
    <row r="95" spans="1:11" ht="12" customHeight="1" x14ac:dyDescent="0.3">
      <c r="A95" s="214"/>
      <c r="B95" s="214"/>
      <c r="C95" s="214"/>
      <c r="D95" s="214"/>
      <c r="E95" s="214"/>
      <c r="F95" s="214"/>
      <c r="G95" s="214"/>
      <c r="H95" s="214"/>
      <c r="K95" s="165"/>
    </row>
    <row r="96" spans="1:11" ht="15.75" customHeight="1" x14ac:dyDescent="0.3">
      <c r="A96" s="302" t="str">
        <f>+A52</f>
        <v>12/31/20XX</v>
      </c>
      <c r="B96" s="302"/>
      <c r="C96" s="302"/>
      <c r="D96" s="302"/>
      <c r="E96" s="302"/>
      <c r="F96" s="302"/>
      <c r="G96" s="302"/>
      <c r="H96" s="302"/>
      <c r="K96" s="165"/>
    </row>
    <row r="97" spans="1:11" ht="15.75" customHeight="1" x14ac:dyDescent="0.35">
      <c r="A97" s="244"/>
      <c r="B97" s="245"/>
      <c r="C97" s="244"/>
      <c r="D97" s="245"/>
      <c r="E97" s="246"/>
      <c r="F97" s="246"/>
      <c r="G97" s="247"/>
      <c r="H97" s="248"/>
      <c r="K97" s="165"/>
    </row>
    <row r="98" spans="1:11" ht="15.75" customHeight="1" x14ac:dyDescent="0.35">
      <c r="A98" s="219" t="s">
        <v>32</v>
      </c>
      <c r="B98" s="219"/>
      <c r="C98" s="219"/>
      <c r="D98" s="219"/>
      <c r="E98" s="219"/>
      <c r="F98" s="219"/>
      <c r="G98" s="303" t="s">
        <v>33</v>
      </c>
      <c r="H98" s="303"/>
      <c r="K98" s="165"/>
    </row>
    <row r="99" spans="1:11" ht="15.75" customHeight="1" x14ac:dyDescent="0.35">
      <c r="A99" s="9" t="s">
        <v>35</v>
      </c>
      <c r="B99" s="219"/>
      <c r="C99" s="9" t="s">
        <v>36</v>
      </c>
      <c r="D99" s="219"/>
      <c r="E99" s="9" t="s">
        <v>37</v>
      </c>
      <c r="F99" s="219"/>
      <c r="G99" s="304" t="s">
        <v>34</v>
      </c>
      <c r="H99" s="304"/>
      <c r="K99" s="165"/>
    </row>
    <row r="100" spans="1:11" ht="15.75" customHeight="1" x14ac:dyDescent="0.35">
      <c r="A100" s="249"/>
      <c r="B100" s="249"/>
      <c r="C100" s="249"/>
      <c r="D100" s="249"/>
      <c r="E100" s="250"/>
      <c r="F100" s="250"/>
      <c r="G100" s="251"/>
      <c r="H100" s="196"/>
      <c r="K100" s="165"/>
    </row>
    <row r="101" spans="1:11" ht="15.75" customHeight="1" x14ac:dyDescent="0.35">
      <c r="A101" s="249"/>
      <c r="B101" s="249"/>
      <c r="C101" s="163" t="s">
        <v>53</v>
      </c>
      <c r="D101" s="249"/>
      <c r="E101" s="250"/>
      <c r="F101" s="250"/>
      <c r="G101" s="251"/>
      <c r="H101" s="196"/>
      <c r="K101" s="165"/>
    </row>
    <row r="102" spans="1:11" ht="15.75" customHeight="1" x14ac:dyDescent="0.35">
      <c r="A102" s="249"/>
      <c r="B102" s="249"/>
      <c r="C102" s="163"/>
      <c r="D102" s="249"/>
      <c r="E102" s="250"/>
      <c r="F102" s="250"/>
      <c r="G102" s="251"/>
      <c r="H102" s="196"/>
      <c r="K102" s="165"/>
    </row>
    <row r="103" spans="1:11" ht="15.75" customHeight="1" x14ac:dyDescent="0.35">
      <c r="A103" s="53"/>
      <c r="B103" s="156"/>
      <c r="C103" s="163" t="s">
        <v>62</v>
      </c>
      <c r="D103" s="158"/>
      <c r="E103" s="159"/>
      <c r="F103" s="159"/>
      <c r="G103" s="157"/>
      <c r="H103" s="172"/>
      <c r="K103" s="165"/>
    </row>
    <row r="104" spans="1:11" ht="15.75" customHeight="1" x14ac:dyDescent="0.35">
      <c r="A104" s="53"/>
      <c r="B104" s="156"/>
      <c r="C104" s="163"/>
      <c r="D104" s="158"/>
      <c r="E104" s="159"/>
      <c r="F104" s="159"/>
      <c r="G104" s="157"/>
      <c r="H104" s="172"/>
      <c r="K104" s="165"/>
    </row>
    <row r="105" spans="1:11" ht="15.75" customHeight="1" x14ac:dyDescent="0.35">
      <c r="A105" s="53"/>
      <c r="B105" s="53"/>
      <c r="C105" s="163" t="s">
        <v>63</v>
      </c>
      <c r="D105" s="121"/>
      <c r="E105" s="228"/>
      <c r="F105" s="228"/>
      <c r="G105" s="239"/>
      <c r="H105" s="254"/>
      <c r="K105" s="168"/>
    </row>
    <row r="106" spans="1:11" ht="15.75" customHeight="1" x14ac:dyDescent="0.35">
      <c r="A106" s="53"/>
      <c r="B106" s="53"/>
      <c r="C106" s="163"/>
      <c r="D106" s="121"/>
      <c r="E106" s="228"/>
      <c r="F106" s="228"/>
      <c r="G106" s="239"/>
      <c r="H106" s="254"/>
      <c r="K106" s="168"/>
    </row>
    <row r="107" spans="1:11" ht="15.75" customHeight="1" x14ac:dyDescent="0.3">
      <c r="A107" s="53"/>
      <c r="B107" s="53"/>
      <c r="C107" s="290" t="s">
        <v>40</v>
      </c>
      <c r="D107" s="121"/>
      <c r="E107" s="158"/>
      <c r="F107" s="158"/>
      <c r="G107" s="158"/>
      <c r="H107" s="158"/>
      <c r="K107" s="168"/>
    </row>
    <row r="108" spans="1:11" ht="15.75" customHeight="1" x14ac:dyDescent="0.35">
      <c r="A108" s="53"/>
      <c r="B108" s="53"/>
      <c r="C108" s="288" t="s">
        <v>48</v>
      </c>
      <c r="D108" s="121"/>
      <c r="E108" s="272">
        <v>0</v>
      </c>
      <c r="F108" s="1"/>
      <c r="G108" s="1">
        <f>+E108/$K$8*100</f>
        <v>0</v>
      </c>
      <c r="H108" s="242" t="s">
        <v>42</v>
      </c>
      <c r="K108" s="168"/>
    </row>
    <row r="109" spans="1:11" ht="15.75" customHeight="1" x14ac:dyDescent="0.35">
      <c r="A109" s="53"/>
      <c r="B109" s="53"/>
      <c r="C109" s="288" t="s">
        <v>48</v>
      </c>
      <c r="D109" s="121"/>
      <c r="E109" s="270">
        <v>0</v>
      </c>
      <c r="F109" s="1"/>
      <c r="G109" s="1">
        <f>+E109/$K$8*100</f>
        <v>0</v>
      </c>
      <c r="H109" s="158"/>
      <c r="K109" s="168"/>
    </row>
    <row r="110" spans="1:11" ht="15.75" customHeight="1" x14ac:dyDescent="0.35">
      <c r="A110" s="53"/>
      <c r="B110" s="53"/>
      <c r="C110" s="288" t="s">
        <v>48</v>
      </c>
      <c r="D110" s="121"/>
      <c r="E110" s="270"/>
      <c r="F110" s="1"/>
      <c r="G110" s="1"/>
      <c r="H110" s="242"/>
      <c r="K110" s="168"/>
    </row>
    <row r="111" spans="1:11" ht="15.75" customHeight="1" x14ac:dyDescent="0.35">
      <c r="A111" s="226" t="s">
        <v>64</v>
      </c>
      <c r="B111" s="53"/>
      <c r="C111" s="289" t="s">
        <v>65</v>
      </c>
      <c r="D111" s="121"/>
      <c r="E111" s="1">
        <v>0</v>
      </c>
      <c r="F111" s="1"/>
      <c r="G111" s="1">
        <f>+E111/$K$8*100</f>
        <v>0</v>
      </c>
      <c r="H111" s="242"/>
      <c r="K111" s="168"/>
    </row>
    <row r="112" spans="1:11" ht="15.75" customHeight="1" x14ac:dyDescent="0.35">
      <c r="A112" s="226"/>
      <c r="B112" s="53"/>
      <c r="C112" s="289" t="s">
        <v>66</v>
      </c>
      <c r="D112" s="121"/>
      <c r="E112" s="1"/>
      <c r="F112" s="1"/>
      <c r="G112" s="1"/>
      <c r="H112" s="242"/>
      <c r="K112" s="168"/>
    </row>
    <row r="113" spans="1:11" ht="17" x14ac:dyDescent="0.5">
      <c r="A113" s="226"/>
      <c r="B113" s="53"/>
      <c r="C113" s="289" t="s">
        <v>45</v>
      </c>
      <c r="D113" s="121"/>
      <c r="E113" s="257">
        <v>0</v>
      </c>
      <c r="F113" s="243"/>
      <c r="G113" s="120">
        <f>+E113/$K$8*100</f>
        <v>0</v>
      </c>
      <c r="H113" s="177"/>
      <c r="K113" s="168"/>
    </row>
    <row r="114" spans="1:11" ht="15.75" customHeight="1" x14ac:dyDescent="0.35">
      <c r="A114" s="53"/>
      <c r="B114" s="53"/>
      <c r="C114" s="163"/>
      <c r="D114" s="180"/>
      <c r="E114" s="256"/>
      <c r="F114" s="256"/>
      <c r="G114" s="241"/>
      <c r="H114" s="225"/>
      <c r="K114" s="165"/>
    </row>
    <row r="115" spans="1:11" ht="17" x14ac:dyDescent="0.5">
      <c r="A115" s="53"/>
      <c r="B115" s="53"/>
      <c r="C115" s="292" t="s">
        <v>67</v>
      </c>
      <c r="D115" s="180"/>
      <c r="E115" s="257">
        <v>0</v>
      </c>
      <c r="F115" s="120"/>
      <c r="G115" s="120">
        <v>0</v>
      </c>
      <c r="H115" s="242"/>
      <c r="K115" s="168"/>
    </row>
    <row r="116" spans="1:11" ht="15.75" customHeight="1" x14ac:dyDescent="0.35">
      <c r="A116" s="53"/>
      <c r="B116" s="53"/>
      <c r="C116" s="258"/>
      <c r="D116" s="180"/>
      <c r="E116" s="166"/>
      <c r="F116" s="166"/>
      <c r="G116" s="241"/>
      <c r="H116" s="229"/>
      <c r="K116" s="168"/>
    </row>
    <row r="117" spans="1:11" ht="15.75" customHeight="1" x14ac:dyDescent="0.3">
      <c r="A117" s="53"/>
      <c r="B117" s="53"/>
      <c r="C117" s="292" t="s">
        <v>68</v>
      </c>
      <c r="D117" s="180"/>
      <c r="E117" s="177"/>
      <c r="F117" s="177"/>
      <c r="G117" s="177"/>
      <c r="H117" s="242"/>
      <c r="K117" s="168"/>
    </row>
    <row r="118" spans="1:11" ht="17" x14ac:dyDescent="0.5">
      <c r="A118" s="53"/>
      <c r="B118" s="53"/>
      <c r="C118" s="292" t="s">
        <v>58</v>
      </c>
      <c r="D118" s="180"/>
      <c r="E118" s="257">
        <f>+E115+E90</f>
        <v>0</v>
      </c>
      <c r="F118" s="168"/>
      <c r="G118" s="120">
        <f>+G115+G90</f>
        <v>0</v>
      </c>
      <c r="H118" s="242"/>
      <c r="K118" s="168"/>
    </row>
    <row r="119" spans="1:11" ht="15.75" customHeight="1" x14ac:dyDescent="0.35">
      <c r="A119" s="53"/>
      <c r="B119" s="53"/>
      <c r="C119" s="253"/>
      <c r="D119" s="180"/>
      <c r="E119" s="168"/>
      <c r="F119" s="168"/>
      <c r="G119" s="237"/>
      <c r="H119" s="238"/>
      <c r="K119" s="168"/>
    </row>
    <row r="120" spans="1:11" ht="15.75" customHeight="1" x14ac:dyDescent="0.35">
      <c r="A120" s="53"/>
      <c r="B120" s="53"/>
      <c r="C120" s="163" t="s">
        <v>69</v>
      </c>
      <c r="D120" s="180"/>
      <c r="E120" s="168"/>
      <c r="F120" s="168"/>
      <c r="G120" s="237"/>
      <c r="H120" s="238"/>
      <c r="K120" s="168"/>
    </row>
    <row r="121" spans="1:11" ht="15.75" customHeight="1" x14ac:dyDescent="0.35">
      <c r="A121" s="53"/>
      <c r="B121" s="53"/>
      <c r="C121" s="259"/>
      <c r="D121" s="180"/>
      <c r="E121" s="168"/>
      <c r="F121" s="168"/>
      <c r="G121" s="237"/>
      <c r="H121" s="238"/>
      <c r="K121" s="168"/>
    </row>
    <row r="122" spans="1:11" ht="15.75" customHeight="1" x14ac:dyDescent="0.3">
      <c r="A122" s="53"/>
      <c r="B122" s="53"/>
      <c r="C122" s="290" t="s">
        <v>40</v>
      </c>
      <c r="D122" s="121"/>
      <c r="E122" s="58"/>
      <c r="F122" s="58"/>
      <c r="G122" s="169"/>
      <c r="H122" s="238"/>
      <c r="K122" s="168"/>
    </row>
    <row r="123" spans="1:11" ht="15.75" customHeight="1" x14ac:dyDescent="0.35">
      <c r="A123" s="53"/>
      <c r="B123" s="53"/>
      <c r="C123" s="288" t="s">
        <v>41</v>
      </c>
      <c r="D123" s="121"/>
      <c r="E123" s="270">
        <v>0</v>
      </c>
      <c r="F123" s="1"/>
      <c r="G123" s="1">
        <f>+E123/$K$8*100</f>
        <v>0</v>
      </c>
      <c r="H123" s="224"/>
      <c r="K123" s="168"/>
    </row>
    <row r="124" spans="1:11" ht="17" x14ac:dyDescent="0.5">
      <c r="A124" s="53"/>
      <c r="B124" s="53"/>
      <c r="C124" s="288" t="s">
        <v>48</v>
      </c>
      <c r="D124" s="180"/>
      <c r="E124" s="271">
        <v>0</v>
      </c>
      <c r="F124" s="120"/>
      <c r="G124" s="120">
        <f>+E124/$K$8*100</f>
        <v>0</v>
      </c>
      <c r="H124" s="238"/>
      <c r="K124" s="168"/>
    </row>
    <row r="125" spans="1:11" ht="15.75" customHeight="1" x14ac:dyDescent="0.35">
      <c r="A125" s="53"/>
      <c r="B125" s="53"/>
      <c r="C125" s="293" t="s">
        <v>46</v>
      </c>
      <c r="D125" s="180"/>
      <c r="E125" s="1">
        <f>ROUND(SUM(E123:E124),0)</f>
        <v>0</v>
      </c>
      <c r="F125" s="1"/>
      <c r="G125" s="1">
        <f>ROUND((SUM(G123:G124)),2)</f>
        <v>0</v>
      </c>
      <c r="H125" s="238"/>
      <c r="K125" s="168"/>
    </row>
    <row r="126" spans="1:11" ht="15.75" customHeight="1" x14ac:dyDescent="0.35">
      <c r="A126" s="53"/>
      <c r="B126" s="53"/>
      <c r="C126" s="253"/>
      <c r="D126" s="180"/>
      <c r="E126" s="1"/>
      <c r="F126" s="1"/>
      <c r="G126" s="1"/>
      <c r="H126" s="238"/>
      <c r="K126" s="168"/>
    </row>
    <row r="127" spans="1:11" ht="15.75" customHeight="1" x14ac:dyDescent="0.35">
      <c r="A127" s="53"/>
      <c r="B127" s="53"/>
      <c r="C127" s="290" t="s">
        <v>40</v>
      </c>
      <c r="D127" s="121"/>
      <c r="E127" s="1"/>
      <c r="F127" s="1"/>
      <c r="G127" s="1"/>
      <c r="H127" s="238"/>
      <c r="K127" s="168"/>
    </row>
    <row r="128" spans="1:11" ht="17" x14ac:dyDescent="0.5">
      <c r="A128" s="53"/>
      <c r="B128" s="53"/>
      <c r="C128" s="288" t="s">
        <v>41</v>
      </c>
      <c r="D128" s="121"/>
      <c r="E128" s="271">
        <v>0</v>
      </c>
      <c r="F128" s="120"/>
      <c r="G128" s="120">
        <f>+E128/$K$8*100</f>
        <v>0</v>
      </c>
      <c r="H128" s="238"/>
      <c r="K128" s="168"/>
    </row>
    <row r="129" spans="1:11" ht="15.75" customHeight="1" x14ac:dyDescent="0.35">
      <c r="A129" s="53"/>
      <c r="B129" s="53"/>
      <c r="C129" s="223"/>
      <c r="D129" s="121"/>
      <c r="E129" s="228"/>
      <c r="F129" s="228"/>
      <c r="G129" s="239"/>
      <c r="H129" s="238"/>
      <c r="K129" s="168"/>
    </row>
    <row r="130" spans="1:11" ht="17" x14ac:dyDescent="0.5">
      <c r="A130" s="53"/>
      <c r="B130" s="53"/>
      <c r="C130" s="292" t="s">
        <v>70</v>
      </c>
      <c r="D130" s="180"/>
      <c r="E130" s="120">
        <f>+E128+E125</f>
        <v>0</v>
      </c>
      <c r="F130" s="168"/>
      <c r="G130" s="120">
        <f>+G125+G128</f>
        <v>0</v>
      </c>
      <c r="H130" s="224"/>
      <c r="K130" s="168"/>
    </row>
    <row r="131" spans="1:11" ht="15.75" customHeight="1" x14ac:dyDescent="0.5">
      <c r="A131" s="53"/>
      <c r="B131" s="53"/>
      <c r="C131" s="260"/>
      <c r="D131" s="180"/>
      <c r="E131" s="3"/>
      <c r="F131" s="168"/>
      <c r="G131" s="236"/>
      <c r="H131" s="238"/>
      <c r="K131" s="168"/>
    </row>
    <row r="132" spans="1:11" ht="15.75" customHeight="1" x14ac:dyDescent="0.5">
      <c r="A132" s="53"/>
      <c r="B132" s="53"/>
      <c r="C132" s="292" t="s">
        <v>71</v>
      </c>
      <c r="D132" s="180"/>
      <c r="E132" s="3"/>
      <c r="F132" s="168"/>
      <c r="G132" s="236"/>
      <c r="H132" s="238"/>
      <c r="K132" s="168"/>
    </row>
    <row r="133" spans="1:11" ht="17" x14ac:dyDescent="0.5">
      <c r="A133" s="53"/>
      <c r="B133" s="53"/>
      <c r="C133" s="292" t="s">
        <v>72</v>
      </c>
      <c r="D133" s="180"/>
      <c r="E133" s="3">
        <f>+E77+E36+E64+E130+E118</f>
        <v>0</v>
      </c>
      <c r="F133" s="166"/>
      <c r="G133" s="236">
        <f>+G36+G77+G64+G130+G118</f>
        <v>0</v>
      </c>
      <c r="H133" s="233" t="s">
        <v>42</v>
      </c>
      <c r="K133" s="56"/>
    </row>
    <row r="134" spans="1:11" ht="15.75" customHeight="1" x14ac:dyDescent="0.35">
      <c r="A134" s="53"/>
      <c r="B134" s="53"/>
      <c r="C134" s="121"/>
      <c r="D134" s="180"/>
      <c r="E134" s="56"/>
      <c r="F134" s="56"/>
      <c r="G134" s="182"/>
      <c r="H134" s="233"/>
      <c r="K134" s="56"/>
    </row>
    <row r="135" spans="1:11" ht="19.899999999999999" customHeight="1" x14ac:dyDescent="0.35">
      <c r="A135" s="300" t="s">
        <v>0</v>
      </c>
      <c r="B135" s="300"/>
      <c r="C135" s="300"/>
      <c r="D135" s="300"/>
      <c r="E135" s="300"/>
      <c r="F135" s="300"/>
      <c r="G135" s="300"/>
      <c r="H135" s="300"/>
      <c r="K135" s="56"/>
    </row>
    <row r="136" spans="1:11" ht="12" customHeight="1" x14ac:dyDescent="0.35">
      <c r="A136" s="213"/>
      <c r="B136" s="213"/>
      <c r="C136" s="213"/>
      <c r="D136" s="213"/>
      <c r="E136" s="213"/>
      <c r="F136" s="213"/>
      <c r="G136" s="213"/>
      <c r="H136" s="213"/>
      <c r="K136" s="56"/>
    </row>
    <row r="137" spans="1:11" ht="15.75" customHeight="1" x14ac:dyDescent="0.3">
      <c r="A137" s="301" t="s">
        <v>52</v>
      </c>
      <c r="B137" s="301"/>
      <c r="C137" s="301"/>
      <c r="D137" s="301"/>
      <c r="E137" s="301"/>
      <c r="F137" s="301"/>
      <c r="G137" s="301"/>
      <c r="H137" s="301"/>
      <c r="K137" s="56"/>
    </row>
    <row r="138" spans="1:11" ht="12" customHeight="1" x14ac:dyDescent="0.3">
      <c r="A138" s="214"/>
      <c r="B138" s="214"/>
      <c r="C138" s="214"/>
      <c r="D138" s="214"/>
      <c r="E138" s="214"/>
      <c r="F138" s="214"/>
      <c r="G138" s="214"/>
      <c r="H138" s="214"/>
      <c r="K138" s="56"/>
    </row>
    <row r="139" spans="1:11" ht="15.75" customHeight="1" x14ac:dyDescent="0.3">
      <c r="A139" s="302" t="str">
        <f>+A96</f>
        <v>12/31/20XX</v>
      </c>
      <c r="B139" s="302"/>
      <c r="C139" s="302"/>
      <c r="D139" s="302"/>
      <c r="E139" s="302"/>
      <c r="F139" s="302"/>
      <c r="G139" s="302"/>
      <c r="H139" s="302"/>
      <c r="K139" s="56"/>
    </row>
    <row r="140" spans="1:11" ht="15.75" customHeight="1" x14ac:dyDescent="0.35">
      <c r="A140" s="244"/>
      <c r="B140" s="245"/>
      <c r="C140" s="244"/>
      <c r="D140" s="245"/>
      <c r="E140" s="246"/>
      <c r="F140" s="246"/>
      <c r="G140" s="247"/>
      <c r="H140" s="248"/>
      <c r="K140" s="56"/>
    </row>
    <row r="141" spans="1:11" ht="15.75" customHeight="1" x14ac:dyDescent="0.35">
      <c r="A141" s="219" t="s">
        <v>32</v>
      </c>
      <c r="B141" s="219"/>
      <c r="C141" s="219"/>
      <c r="D141" s="219"/>
      <c r="E141" s="219"/>
      <c r="F141" s="219"/>
      <c r="G141" s="303" t="s">
        <v>33</v>
      </c>
      <c r="H141" s="303"/>
      <c r="K141" s="56"/>
    </row>
    <row r="142" spans="1:11" ht="15.75" customHeight="1" x14ac:dyDescent="0.35">
      <c r="A142" s="9" t="s">
        <v>35</v>
      </c>
      <c r="B142" s="219"/>
      <c r="C142" s="9" t="s">
        <v>36</v>
      </c>
      <c r="D142" s="219"/>
      <c r="E142" s="9" t="s">
        <v>37</v>
      </c>
      <c r="F142" s="219"/>
      <c r="G142" s="304" t="s">
        <v>34</v>
      </c>
      <c r="H142" s="304"/>
      <c r="K142" s="56"/>
    </row>
    <row r="143" spans="1:11" ht="15.75" customHeight="1" x14ac:dyDescent="0.35">
      <c r="A143" s="249"/>
      <c r="B143" s="249"/>
      <c r="C143" s="249"/>
      <c r="D143" s="249"/>
      <c r="E143" s="250"/>
      <c r="F143" s="250"/>
      <c r="G143" s="251"/>
      <c r="H143" s="196"/>
      <c r="K143" s="56"/>
    </row>
    <row r="144" spans="1:11" ht="15.75" customHeight="1" x14ac:dyDescent="0.35">
      <c r="A144" s="249"/>
      <c r="B144" s="249"/>
      <c r="C144" s="163"/>
      <c r="D144" s="249"/>
      <c r="E144" s="250"/>
      <c r="F144" s="250"/>
      <c r="G144" s="251"/>
      <c r="H144" s="196"/>
      <c r="K144" s="56"/>
    </row>
    <row r="145" spans="1:11" ht="15.75" customHeight="1" x14ac:dyDescent="0.35">
      <c r="A145" s="53"/>
      <c r="B145" s="53"/>
      <c r="C145" s="163" t="s">
        <v>73</v>
      </c>
      <c r="D145" s="180"/>
      <c r="E145" s="173"/>
      <c r="F145" s="173"/>
      <c r="G145" s="261"/>
      <c r="H145" s="262"/>
      <c r="K145" s="173"/>
    </row>
    <row r="146" spans="1:11" ht="15.75" customHeight="1" x14ac:dyDescent="0.35">
      <c r="A146" s="53"/>
      <c r="B146" s="53"/>
      <c r="C146" s="163"/>
      <c r="D146" s="180"/>
      <c r="E146" s="173"/>
      <c r="F146" s="173"/>
      <c r="G146" s="261"/>
      <c r="H146" s="262"/>
      <c r="K146" s="173"/>
    </row>
    <row r="147" spans="1:11" ht="15.75" customHeight="1" x14ac:dyDescent="0.3">
      <c r="A147" s="53"/>
      <c r="B147" s="156"/>
      <c r="C147" s="290" t="s">
        <v>40</v>
      </c>
      <c r="D147" s="263"/>
      <c r="E147" s="162"/>
      <c r="F147" s="162"/>
      <c r="G147" s="182"/>
      <c r="H147" s="233"/>
    </row>
    <row r="148" spans="1:11" ht="15.75" customHeight="1" x14ac:dyDescent="0.35">
      <c r="A148" s="53"/>
      <c r="B148" s="53"/>
      <c r="C148" s="288" t="s">
        <v>41</v>
      </c>
      <c r="D148" s="180"/>
      <c r="E148" s="272">
        <v>0</v>
      </c>
      <c r="F148" s="1"/>
      <c r="G148" s="1">
        <f>+E148/$K$8*100</f>
        <v>0</v>
      </c>
      <c r="H148" s="233" t="s">
        <v>42</v>
      </c>
      <c r="K148" s="173"/>
    </row>
    <row r="149" spans="1:11" ht="17" x14ac:dyDescent="0.5">
      <c r="A149" s="53"/>
      <c r="B149" s="53"/>
      <c r="C149" s="288" t="s">
        <v>48</v>
      </c>
      <c r="D149" s="180"/>
      <c r="E149" s="271">
        <v>0</v>
      </c>
      <c r="F149" s="120"/>
      <c r="G149" s="120">
        <f>+E149/$K$8*100</f>
        <v>0</v>
      </c>
      <c r="H149" s="232"/>
      <c r="K149" s="240"/>
    </row>
    <row r="150" spans="1:11" ht="15.75" customHeight="1" x14ac:dyDescent="0.35">
      <c r="A150" s="53"/>
      <c r="B150" s="53"/>
      <c r="C150" s="292" t="s">
        <v>74</v>
      </c>
      <c r="D150" s="180"/>
      <c r="E150" s="1">
        <f>ROUND(SUM(E148:E149),0)</f>
        <v>0</v>
      </c>
      <c r="F150" s="1"/>
      <c r="G150" s="1">
        <f>ROUND((SUM(G148:G149)),2)</f>
        <v>0</v>
      </c>
      <c r="H150" s="229"/>
      <c r="K150" s="168"/>
    </row>
    <row r="151" spans="1:11" ht="15.75" customHeight="1" x14ac:dyDescent="0.35">
      <c r="A151" s="53"/>
      <c r="B151" s="53"/>
      <c r="C151" s="121"/>
      <c r="D151" s="180"/>
      <c r="E151" s="1"/>
      <c r="F151" s="1"/>
      <c r="G151" s="1"/>
      <c r="H151" s="262"/>
      <c r="K151" s="173"/>
    </row>
    <row r="152" spans="1:11" ht="15.75" customHeight="1" x14ac:dyDescent="0.35">
      <c r="A152" s="53"/>
      <c r="B152" s="53"/>
      <c r="C152" s="290" t="s">
        <v>40</v>
      </c>
      <c r="D152" s="121"/>
      <c r="E152" s="1"/>
      <c r="F152" s="1"/>
      <c r="G152" s="1"/>
      <c r="H152" s="262"/>
      <c r="K152" s="173"/>
    </row>
    <row r="153" spans="1:11" ht="15.75" customHeight="1" x14ac:dyDescent="0.35">
      <c r="A153" s="53"/>
      <c r="B153" s="53"/>
      <c r="C153" s="288" t="s">
        <v>41</v>
      </c>
      <c r="D153" s="180"/>
      <c r="E153" s="270">
        <v>0</v>
      </c>
      <c r="F153" s="1"/>
      <c r="G153" s="1">
        <f>+E153/$K$8*100</f>
        <v>0</v>
      </c>
      <c r="H153" s="262"/>
      <c r="K153" s="173"/>
    </row>
    <row r="154" spans="1:11" ht="15.75" customHeight="1" x14ac:dyDescent="0.35">
      <c r="A154" s="53"/>
      <c r="B154" s="53"/>
      <c r="C154" s="288" t="s">
        <v>41</v>
      </c>
      <c r="D154" s="180"/>
      <c r="E154" s="270">
        <v>0</v>
      </c>
      <c r="F154" s="1"/>
      <c r="G154" s="1">
        <f>+E154/$K$8*100</f>
        <v>0</v>
      </c>
      <c r="H154" s="262"/>
      <c r="K154" s="173"/>
    </row>
    <row r="155" spans="1:11" ht="15.75" customHeight="1" x14ac:dyDescent="0.35">
      <c r="A155" s="53"/>
      <c r="B155" s="53"/>
      <c r="C155" s="288" t="s">
        <v>48</v>
      </c>
      <c r="D155" s="121"/>
      <c r="E155" s="1"/>
      <c r="F155" s="1"/>
      <c r="G155" s="1"/>
      <c r="H155" s="262"/>
      <c r="K155" s="173"/>
    </row>
    <row r="156" spans="1:11" ht="15.75" customHeight="1" x14ac:dyDescent="0.35">
      <c r="A156" s="53" t="s">
        <v>43</v>
      </c>
      <c r="B156" s="53"/>
      <c r="C156" s="289" t="s">
        <v>75</v>
      </c>
      <c r="D156" s="180"/>
      <c r="E156" s="270">
        <v>0</v>
      </c>
      <c r="F156" s="1"/>
      <c r="G156" s="1">
        <f>+E156/$K$8*100</f>
        <v>0</v>
      </c>
      <c r="H156" s="262"/>
      <c r="K156" s="173"/>
    </row>
    <row r="157" spans="1:11" ht="17" x14ac:dyDescent="0.5">
      <c r="A157" s="53"/>
      <c r="B157" s="53"/>
      <c r="C157" s="289" t="s">
        <v>45</v>
      </c>
      <c r="D157" s="180"/>
      <c r="E157" s="271">
        <v>0</v>
      </c>
      <c r="F157" s="120"/>
      <c r="G157" s="120">
        <f>+E157/$K$8*100</f>
        <v>0</v>
      </c>
      <c r="H157" s="262"/>
      <c r="K157" s="173"/>
    </row>
    <row r="158" spans="1:11" ht="17" x14ac:dyDescent="0.5">
      <c r="A158" s="53"/>
      <c r="B158" s="53"/>
      <c r="C158" s="292" t="s">
        <v>74</v>
      </c>
      <c r="D158" s="180"/>
      <c r="E158" s="257">
        <f>SUM(E156:E157)</f>
        <v>0</v>
      </c>
      <c r="F158" s="264"/>
      <c r="G158" s="120">
        <f>SUM(G156:G157)</f>
        <v>0</v>
      </c>
      <c r="H158" s="262"/>
      <c r="K158" s="173"/>
    </row>
    <row r="159" spans="1:11" ht="15.75" customHeight="1" x14ac:dyDescent="0.35">
      <c r="A159" s="53"/>
      <c r="B159" s="53"/>
      <c r="C159" s="234"/>
      <c r="D159" s="180"/>
      <c r="E159" s="173"/>
      <c r="F159" s="173"/>
      <c r="G159" s="265"/>
      <c r="H159" s="262"/>
      <c r="K159" s="173"/>
    </row>
    <row r="160" spans="1:11" ht="15.75" customHeight="1" x14ac:dyDescent="0.3">
      <c r="A160" s="53"/>
      <c r="B160" s="53"/>
      <c r="C160" s="292" t="s">
        <v>76</v>
      </c>
      <c r="D160" s="180"/>
      <c r="E160" s="173"/>
      <c r="F160" s="173"/>
      <c r="G160" s="265"/>
      <c r="H160" s="262"/>
      <c r="K160" s="173"/>
    </row>
    <row r="161" spans="2:11" ht="17" x14ac:dyDescent="0.5">
      <c r="B161" s="174"/>
      <c r="C161" s="292" t="s">
        <v>77</v>
      </c>
      <c r="D161" s="215"/>
      <c r="E161" s="266">
        <f>ROUND((+E158+E150),0)</f>
        <v>0</v>
      </c>
      <c r="F161" s="267"/>
      <c r="G161" s="236">
        <f>ROUND(G158+G150,2)</f>
        <v>0</v>
      </c>
      <c r="H161" s="233" t="s">
        <v>42</v>
      </c>
      <c r="K161" s="166"/>
    </row>
    <row r="162" spans="2:11" ht="15.75" customHeight="1" x14ac:dyDescent="0.35"/>
    <row r="163" spans="2:11" ht="15.75" customHeight="1" x14ac:dyDescent="0.35"/>
    <row r="164" spans="2:11" ht="15.75" customHeight="1" x14ac:dyDescent="0.35"/>
    <row r="165" spans="2:11" ht="15.75" customHeight="1" x14ac:dyDescent="0.35"/>
    <row r="166" spans="2:11" ht="15.75" customHeight="1" x14ac:dyDescent="0.35"/>
    <row r="167" spans="2:11" ht="15.75" customHeight="1" x14ac:dyDescent="0.35"/>
    <row r="168" spans="2:11" ht="15.75" customHeight="1" x14ac:dyDescent="0.35"/>
    <row r="169" spans="2:11" ht="15.75" customHeight="1" x14ac:dyDescent="0.35"/>
    <row r="170" spans="2:11" ht="16" customHeight="1" x14ac:dyDescent="0.35"/>
    <row r="171" spans="2:11" ht="16" customHeight="1" x14ac:dyDescent="0.35"/>
    <row r="172" spans="2:11" ht="16" customHeight="1" x14ac:dyDescent="0.35"/>
    <row r="173" spans="2:11" ht="16" customHeight="1" x14ac:dyDescent="0.35"/>
    <row r="174" spans="2:11" ht="16" customHeight="1" x14ac:dyDescent="0.35"/>
    <row r="175" spans="2:11" ht="16" customHeight="1" x14ac:dyDescent="0.35"/>
  </sheetData>
  <mergeCells count="20">
    <mergeCell ref="G8:H8"/>
    <mergeCell ref="A1:H1"/>
    <mergeCell ref="A3:H3"/>
    <mergeCell ref="A5:H5"/>
    <mergeCell ref="G55:H55"/>
    <mergeCell ref="A48:H48"/>
    <mergeCell ref="A50:H50"/>
    <mergeCell ref="A52:H52"/>
    <mergeCell ref="G54:H54"/>
    <mergeCell ref="G7:H7"/>
    <mergeCell ref="A92:H92"/>
    <mergeCell ref="A94:H94"/>
    <mergeCell ref="A96:H96"/>
    <mergeCell ref="G98:H98"/>
    <mergeCell ref="G142:H142"/>
    <mergeCell ref="G99:H99"/>
    <mergeCell ref="A135:H135"/>
    <mergeCell ref="A137:H137"/>
    <mergeCell ref="A139:H139"/>
    <mergeCell ref="G141:H141"/>
  </mergeCells>
  <phoneticPr fontId="13" type="noConversion"/>
  <printOptions horizontalCentered="1"/>
  <pageMargins left="0.5" right="0.5" top="0.5" bottom="0.5" header="0.5" footer="0.5"/>
  <pageSetup firstPageNumber="3" orientation="portrait" useFirstPageNumber="1"/>
  <headerFooter alignWithMargins="0">
    <oddFooter>&amp;R&amp;"Times New Roman,Bold Italic"The accompanying notes are an integral part of these financial statements.&amp;"Times New Roman,Italic"
&amp;"Times New Roman,Regular"&amp;P</oddFooter>
  </headerFooter>
  <rowBreaks count="3" manualBreakCount="3">
    <brk id="47" max="1048575" man="1"/>
    <brk id="91" max="1048575" man="1"/>
    <brk id="134" max="1048575" man="1"/>
  </rowBreaks>
  <colBreaks count="1" manualBreakCount="1">
    <brk id="8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8"/>
  <sheetViews>
    <sheetView topLeftCell="A16" zoomScale="80" zoomScaleNormal="80" zoomScaleSheetLayoutView="100" workbookViewId="0">
      <selection sqref="A1:D1"/>
    </sheetView>
  </sheetViews>
  <sheetFormatPr defaultColWidth="9" defaultRowHeight="15.5" x14ac:dyDescent="0.35"/>
  <cols>
    <col min="1" max="1" width="49.5" style="86" customWidth="1"/>
    <col min="2" max="2" width="13.58203125" style="86" customWidth="1"/>
    <col min="3" max="3" width="1" style="86" customWidth="1"/>
    <col min="4" max="4" width="13.58203125" style="86" customWidth="1"/>
    <col min="5" max="5" width="9" style="86" customWidth="1"/>
    <col min="6" max="16384" width="9" style="86"/>
  </cols>
  <sheetData>
    <row r="1" spans="1:7" s="129" customFormat="1" ht="20.149999999999999" customHeight="1" x14ac:dyDescent="0.5">
      <c r="A1" s="300" t="s">
        <v>0</v>
      </c>
      <c r="B1" s="300"/>
      <c r="C1" s="300"/>
      <c r="D1" s="300"/>
    </row>
    <row r="2" spans="1:7" s="129" customFormat="1" ht="16" customHeight="1" x14ac:dyDescent="0.5">
      <c r="A2" s="127"/>
      <c r="B2" s="128"/>
      <c r="C2" s="128"/>
      <c r="D2" s="130"/>
    </row>
    <row r="3" spans="1:7" s="133" customFormat="1" ht="16" customHeight="1" x14ac:dyDescent="0.4">
      <c r="A3" s="301" t="s">
        <v>78</v>
      </c>
      <c r="B3" s="301"/>
      <c r="C3" s="301"/>
      <c r="D3" s="301"/>
    </row>
    <row r="4" spans="1:7" s="133" customFormat="1" ht="16" customHeight="1" x14ac:dyDescent="0.4">
      <c r="A4" s="131"/>
      <c r="B4" s="132"/>
      <c r="C4" s="132"/>
      <c r="D4" s="134"/>
    </row>
    <row r="5" spans="1:7" s="133" customFormat="1" ht="16" customHeight="1" x14ac:dyDescent="0.4">
      <c r="A5" s="305" t="s">
        <v>79</v>
      </c>
      <c r="B5" s="305"/>
      <c r="C5" s="305"/>
      <c r="D5" s="305"/>
    </row>
    <row r="6" spans="1:7" ht="14.15" customHeight="1" x14ac:dyDescent="0.35">
      <c r="A6" s="136"/>
      <c r="B6" s="183"/>
      <c r="C6" s="183"/>
      <c r="D6" s="139"/>
    </row>
    <row r="7" spans="1:7" ht="16" customHeight="1" x14ac:dyDescent="0.35">
      <c r="A7" s="192" t="s">
        <v>80</v>
      </c>
      <c r="B7" s="184"/>
      <c r="C7" s="184"/>
      <c r="D7" s="185"/>
      <c r="G7" s="186"/>
    </row>
    <row r="8" spans="1:7" ht="16" customHeight="1" x14ac:dyDescent="0.35">
      <c r="A8" s="6" t="s">
        <v>81</v>
      </c>
      <c r="B8" s="211">
        <v>0</v>
      </c>
      <c r="C8" s="71"/>
      <c r="D8" s="71"/>
      <c r="G8" s="186"/>
    </row>
    <row r="9" spans="1:7" ht="16" customHeight="1" x14ac:dyDescent="0.35">
      <c r="A9" s="275" t="s">
        <v>82</v>
      </c>
      <c r="B9" s="211"/>
      <c r="C9" s="71"/>
      <c r="D9" s="71"/>
      <c r="G9" s="186"/>
    </row>
    <row r="10" spans="1:7" ht="16" customHeight="1" x14ac:dyDescent="0.35">
      <c r="A10" s="6" t="s">
        <v>83</v>
      </c>
      <c r="B10" s="210">
        <v>0</v>
      </c>
      <c r="C10" s="71"/>
      <c r="D10" s="71"/>
      <c r="G10" s="186"/>
    </row>
    <row r="11" spans="1:7" ht="16" customHeight="1" x14ac:dyDescent="0.35">
      <c r="A11" s="6" t="s">
        <v>84</v>
      </c>
      <c r="B11" s="212">
        <v>0</v>
      </c>
      <c r="C11" s="71"/>
      <c r="D11" s="71"/>
      <c r="G11" s="186"/>
    </row>
    <row r="12" spans="1:7" ht="14.15" customHeight="1" x14ac:dyDescent="0.35">
      <c r="A12" s="187"/>
      <c r="B12" s="71"/>
      <c r="C12" s="71"/>
      <c r="D12" s="71"/>
      <c r="G12" s="186"/>
    </row>
    <row r="13" spans="1:7" ht="16" customHeight="1" x14ac:dyDescent="0.35">
      <c r="A13" s="192" t="s">
        <v>85</v>
      </c>
      <c r="B13" s="71"/>
      <c r="C13" s="71"/>
      <c r="D13" s="119">
        <f>ROUND(SUM(B8:B11),0)</f>
        <v>0</v>
      </c>
      <c r="G13" s="186"/>
    </row>
    <row r="14" spans="1:7" ht="14.15" customHeight="1" x14ac:dyDescent="0.35">
      <c r="A14" s="187"/>
      <c r="B14" s="71" t="s">
        <v>86</v>
      </c>
      <c r="C14" s="71"/>
      <c r="D14" s="71"/>
    </row>
    <row r="15" spans="1:7" ht="16" customHeight="1" x14ac:dyDescent="0.35">
      <c r="A15" s="192" t="s">
        <v>87</v>
      </c>
      <c r="B15" s="71"/>
      <c r="C15" s="71"/>
      <c r="D15" s="71"/>
    </row>
    <row r="16" spans="1:7" ht="16" customHeight="1" x14ac:dyDescent="0.35">
      <c r="A16" s="142" t="s">
        <v>88</v>
      </c>
      <c r="B16" s="210">
        <v>0</v>
      </c>
      <c r="C16" s="71"/>
      <c r="D16" s="71"/>
    </row>
    <row r="17" spans="1:4" ht="16" customHeight="1" x14ac:dyDescent="0.35">
      <c r="A17" s="81" t="s">
        <v>89</v>
      </c>
      <c r="B17" s="210">
        <v>0</v>
      </c>
      <c r="C17" s="71"/>
      <c r="D17" s="71"/>
    </row>
    <row r="18" spans="1:4" ht="16" customHeight="1" x14ac:dyDescent="0.35">
      <c r="A18" s="81" t="s">
        <v>81</v>
      </c>
      <c r="B18" s="210">
        <v>0</v>
      </c>
      <c r="C18" s="71"/>
      <c r="D18" s="71"/>
    </row>
    <row r="19" spans="1:4" ht="16" customHeight="1" x14ac:dyDescent="0.35">
      <c r="A19" s="81" t="s">
        <v>90</v>
      </c>
      <c r="B19" s="210">
        <v>0</v>
      </c>
      <c r="C19" s="71"/>
      <c r="D19" s="71"/>
    </row>
    <row r="20" spans="1:4" ht="16" customHeight="1" x14ac:dyDescent="0.35">
      <c r="A20" s="81" t="s">
        <v>91</v>
      </c>
      <c r="B20" s="210">
        <v>0</v>
      </c>
      <c r="C20" s="71"/>
      <c r="D20" s="71"/>
    </row>
    <row r="21" spans="1:4" ht="16" customHeight="1" x14ac:dyDescent="0.35">
      <c r="A21" s="142" t="s">
        <v>92</v>
      </c>
      <c r="B21" s="212">
        <v>0</v>
      </c>
      <c r="C21" s="71"/>
      <c r="D21" s="71"/>
    </row>
    <row r="22" spans="1:4" ht="14.15" customHeight="1" x14ac:dyDescent="0.35">
      <c r="A22" s="142"/>
      <c r="B22" s="71"/>
      <c r="C22" s="71"/>
      <c r="D22" s="71"/>
    </row>
    <row r="23" spans="1:4" ht="16" customHeight="1" x14ac:dyDescent="0.35">
      <c r="A23" s="192" t="s">
        <v>93</v>
      </c>
      <c r="B23" s="71"/>
      <c r="C23" s="71"/>
      <c r="D23" s="58">
        <f>ROUND(SUM(B16:B21),0)</f>
        <v>0</v>
      </c>
    </row>
    <row r="24" spans="1:4" ht="14.15" customHeight="1" x14ac:dyDescent="0.35">
      <c r="A24" s="188"/>
      <c r="B24" s="71"/>
      <c r="C24" s="71"/>
      <c r="D24" s="71"/>
    </row>
    <row r="25" spans="1:4" ht="16" customHeight="1" x14ac:dyDescent="0.35">
      <c r="A25" s="279" t="str">
        <f>IF(D25&gt;0,"Net Investment Income", "Net Investment Loss")</f>
        <v>Net Investment Loss</v>
      </c>
      <c r="B25" s="71"/>
      <c r="C25" s="71"/>
      <c r="D25" s="189">
        <f>ROUND(D13-D23,0)</f>
        <v>0</v>
      </c>
    </row>
    <row r="26" spans="1:4" ht="14.15" customHeight="1" x14ac:dyDescent="0.35">
      <c r="A26" s="185"/>
      <c r="B26" s="71"/>
      <c r="C26" s="71"/>
      <c r="D26" s="71"/>
    </row>
    <row r="27" spans="1:4" ht="16" customHeight="1" x14ac:dyDescent="0.35">
      <c r="A27" s="192" t="s">
        <v>94</v>
      </c>
      <c r="B27" s="71"/>
      <c r="C27" s="71"/>
      <c r="D27" s="71"/>
    </row>
    <row r="28" spans="1:4" ht="16" customHeight="1" x14ac:dyDescent="0.35">
      <c r="A28" s="192" t="s">
        <v>95</v>
      </c>
      <c r="B28" s="71"/>
      <c r="C28" s="71"/>
      <c r="D28" s="71"/>
    </row>
    <row r="29" spans="1:4" ht="16" customHeight="1" x14ac:dyDescent="0.35">
      <c r="A29" s="81" t="s">
        <v>96</v>
      </c>
      <c r="C29" s="71"/>
      <c r="D29" s="71"/>
    </row>
    <row r="30" spans="1:4" ht="16" customHeight="1" x14ac:dyDescent="0.35">
      <c r="A30" s="190" t="s">
        <v>97</v>
      </c>
      <c r="B30" s="210">
        <v>0</v>
      </c>
      <c r="C30" s="71"/>
      <c r="D30" s="71"/>
    </row>
    <row r="31" spans="1:4" ht="16" customHeight="1" x14ac:dyDescent="0.35">
      <c r="A31" s="190" t="s">
        <v>98</v>
      </c>
      <c r="B31" s="212">
        <v>0</v>
      </c>
      <c r="C31" s="71"/>
      <c r="D31" s="71"/>
    </row>
    <row r="32" spans="1:4" ht="16" customHeight="1" x14ac:dyDescent="0.35">
      <c r="A32" s="81" t="str">
        <f>IF(D33&gt;0,"Net realized gain from investments","Net realized loss from investments")</f>
        <v>Net realized loss from investments</v>
      </c>
      <c r="B32" s="58"/>
      <c r="C32" s="71"/>
      <c r="D32" s="71"/>
    </row>
    <row r="33" spans="1:4" ht="16" customHeight="1" x14ac:dyDescent="0.35">
      <c r="A33" s="81" t="s">
        <v>99</v>
      </c>
      <c r="B33" s="58"/>
      <c r="C33" s="71"/>
      <c r="D33" s="189">
        <f>ROUND(SUM(B30:B31),0)</f>
        <v>0</v>
      </c>
    </row>
    <row r="34" spans="1:4" ht="14.15" customHeight="1" x14ac:dyDescent="0.35">
      <c r="A34" s="81"/>
      <c r="B34" s="58"/>
      <c r="C34" s="71"/>
      <c r="D34" s="71"/>
    </row>
    <row r="35" spans="1:4" ht="16" customHeight="1" x14ac:dyDescent="0.35">
      <c r="A35" s="81" t="s">
        <v>100</v>
      </c>
      <c r="B35" s="58"/>
      <c r="C35" s="71"/>
      <c r="D35" s="71"/>
    </row>
    <row r="36" spans="1:4" ht="16" customHeight="1" x14ac:dyDescent="0.35">
      <c r="A36" s="190" t="s">
        <v>97</v>
      </c>
      <c r="B36" s="210">
        <v>0</v>
      </c>
      <c r="C36" s="71"/>
    </row>
    <row r="37" spans="1:4" ht="16" customHeight="1" x14ac:dyDescent="0.35">
      <c r="A37" s="190" t="s">
        <v>98</v>
      </c>
      <c r="B37" s="212">
        <v>0</v>
      </c>
      <c r="C37" s="71"/>
      <c r="D37" s="71"/>
    </row>
    <row r="38" spans="1:4" ht="16" customHeight="1" x14ac:dyDescent="0.35">
      <c r="A38" s="6" t="s">
        <v>101</v>
      </c>
      <c r="B38" s="71"/>
      <c r="C38" s="71"/>
      <c r="D38" s="71"/>
    </row>
    <row r="39" spans="1:4" ht="16" customHeight="1" x14ac:dyDescent="0.35">
      <c r="A39" s="164" t="s">
        <v>99</v>
      </c>
      <c r="B39" s="71"/>
      <c r="C39" s="71"/>
      <c r="D39" s="58">
        <f>ROUND(SUM(B36:B37),0)</f>
        <v>0</v>
      </c>
    </row>
    <row r="40" spans="1:4" ht="14.15" customHeight="1" x14ac:dyDescent="0.35">
      <c r="A40" s="81"/>
      <c r="B40" s="71"/>
      <c r="C40" s="71"/>
      <c r="D40" s="71"/>
    </row>
    <row r="41" spans="1:4" ht="16" customHeight="1" x14ac:dyDescent="0.35">
      <c r="A41" s="222" t="str">
        <f>IF(D42&gt;0,"Net Realized and Unrealized Gain from Investments","Net Realized and Unrealized Loss from Investments")</f>
        <v>Net Realized and Unrealized Loss from Investments</v>
      </c>
      <c r="B41" s="71"/>
      <c r="C41" s="71"/>
    </row>
    <row r="42" spans="1:4" ht="16" customHeight="1" x14ac:dyDescent="0.35">
      <c r="A42" s="192" t="s">
        <v>102</v>
      </c>
      <c r="B42" s="71"/>
      <c r="C42" s="71"/>
      <c r="D42" s="58">
        <f>ROUND(SUM(D33:D39),0)</f>
        <v>0</v>
      </c>
    </row>
    <row r="43" spans="1:4" ht="14.15" customHeight="1" x14ac:dyDescent="0.35">
      <c r="A43" s="80"/>
      <c r="B43" s="71"/>
      <c r="C43" s="71"/>
      <c r="D43" s="71"/>
    </row>
    <row r="44" spans="1:4" ht="16" customHeight="1" x14ac:dyDescent="0.5">
      <c r="A44" s="222" t="str">
        <f>IF(D45&gt;0,"Net Income","Net Loss")</f>
        <v>Net Loss</v>
      </c>
      <c r="B44" s="71"/>
      <c r="C44" s="71"/>
      <c r="D44" s="191">
        <f>ROUND((D25+D42),0)</f>
        <v>0</v>
      </c>
    </row>
    <row r="45" spans="1:4" ht="16" customHeight="1" x14ac:dyDescent="0.35">
      <c r="A45" s="185"/>
      <c r="B45" s="71"/>
      <c r="C45" s="71"/>
      <c r="D45" s="71"/>
    </row>
    <row r="46" spans="1:4" ht="16" customHeight="1" x14ac:dyDescent="0.35">
      <c r="A46" s="185"/>
      <c r="B46" s="185"/>
      <c r="C46" s="185"/>
      <c r="D46" s="185"/>
    </row>
    <row r="47" spans="1:4" ht="16" customHeight="1" x14ac:dyDescent="0.35">
      <c r="A47" s="185"/>
      <c r="B47" s="185"/>
      <c r="C47" s="185"/>
      <c r="D47" s="185"/>
    </row>
    <row r="48" spans="1:4" ht="16" customHeight="1" x14ac:dyDescent="0.35">
      <c r="A48" s="185"/>
      <c r="B48" s="185"/>
      <c r="C48" s="185"/>
      <c r="D48" s="185"/>
    </row>
    <row r="49" spans="1:4" ht="16" customHeight="1" x14ac:dyDescent="0.35">
      <c r="A49" s="185"/>
      <c r="B49" s="185"/>
      <c r="C49" s="185"/>
      <c r="D49" s="185"/>
    </row>
    <row r="50" spans="1:4" ht="16" customHeight="1" x14ac:dyDescent="0.35">
      <c r="A50" s="185"/>
      <c r="B50" s="185"/>
      <c r="C50" s="185"/>
      <c r="D50" s="185"/>
    </row>
    <row r="51" spans="1:4" ht="16" customHeight="1" x14ac:dyDescent="0.35">
      <c r="A51" s="185"/>
      <c r="B51" s="185"/>
      <c r="C51" s="185"/>
      <c r="D51" s="185"/>
    </row>
    <row r="52" spans="1:4" ht="16" customHeight="1" x14ac:dyDescent="0.35">
      <c r="A52" s="185"/>
      <c r="B52" s="185"/>
      <c r="C52" s="185"/>
      <c r="D52" s="185"/>
    </row>
    <row r="53" spans="1:4" ht="16" customHeight="1" x14ac:dyDescent="0.35">
      <c r="A53" s="185"/>
      <c r="B53" s="185"/>
      <c r="C53" s="185"/>
      <c r="D53" s="185"/>
    </row>
    <row r="54" spans="1:4" ht="16" customHeight="1" x14ac:dyDescent="0.35">
      <c r="A54" s="185"/>
      <c r="B54" s="185"/>
      <c r="C54" s="185"/>
      <c r="D54" s="185"/>
    </row>
    <row r="55" spans="1:4" ht="16" customHeight="1" x14ac:dyDescent="0.35">
      <c r="A55" s="185"/>
      <c r="B55" s="185"/>
      <c r="C55" s="185"/>
      <c r="D55" s="185"/>
    </row>
    <row r="56" spans="1:4" ht="16" customHeight="1" x14ac:dyDescent="0.35">
      <c r="A56" s="185"/>
      <c r="B56" s="185"/>
      <c r="C56" s="185"/>
      <c r="D56" s="185"/>
    </row>
    <row r="57" spans="1:4" ht="16" customHeight="1" x14ac:dyDescent="0.35">
      <c r="A57" s="185"/>
      <c r="B57" s="185"/>
      <c r="C57" s="185"/>
      <c r="D57" s="185"/>
    </row>
    <row r="58" spans="1:4" ht="16" customHeight="1" x14ac:dyDescent="0.35">
      <c r="A58" s="185"/>
      <c r="B58" s="185"/>
      <c r="C58" s="185"/>
      <c r="D58" s="185"/>
    </row>
    <row r="59" spans="1:4" ht="16" customHeight="1" x14ac:dyDescent="0.35">
      <c r="A59" s="185"/>
      <c r="B59" s="185"/>
      <c r="C59" s="185"/>
      <c r="D59" s="185"/>
    </row>
    <row r="60" spans="1:4" ht="16" customHeight="1" x14ac:dyDescent="0.35">
      <c r="A60" s="185"/>
      <c r="B60" s="185"/>
      <c r="C60" s="185"/>
      <c r="D60" s="185"/>
    </row>
    <row r="61" spans="1:4" ht="16" customHeight="1" x14ac:dyDescent="0.35">
      <c r="A61" s="185"/>
      <c r="B61" s="185"/>
      <c r="C61" s="185"/>
      <c r="D61" s="185"/>
    </row>
    <row r="62" spans="1:4" ht="16" customHeight="1" x14ac:dyDescent="0.35">
      <c r="A62" s="185"/>
      <c r="B62" s="185"/>
      <c r="C62" s="185"/>
      <c r="D62" s="185"/>
    </row>
    <row r="63" spans="1:4" ht="16" customHeight="1" x14ac:dyDescent="0.35">
      <c r="A63" s="185"/>
      <c r="B63" s="185"/>
      <c r="C63" s="185"/>
      <c r="D63" s="185"/>
    </row>
    <row r="64" spans="1:4" ht="16" customHeight="1" x14ac:dyDescent="0.35">
      <c r="A64" s="185"/>
      <c r="B64" s="185"/>
      <c r="C64" s="185"/>
      <c r="D64" s="185"/>
    </row>
    <row r="65" spans="1:4" ht="16" customHeight="1" x14ac:dyDescent="0.35">
      <c r="A65" s="185"/>
      <c r="B65" s="185"/>
      <c r="C65" s="185"/>
      <c r="D65" s="185"/>
    </row>
    <row r="66" spans="1:4" ht="16" customHeight="1" x14ac:dyDescent="0.35">
      <c r="A66" s="185"/>
      <c r="B66" s="185"/>
      <c r="C66" s="185"/>
      <c r="D66" s="185"/>
    </row>
    <row r="67" spans="1:4" ht="16" customHeight="1" x14ac:dyDescent="0.35">
      <c r="A67" s="185"/>
      <c r="B67" s="185"/>
      <c r="C67" s="185"/>
      <c r="D67" s="185"/>
    </row>
    <row r="68" spans="1:4" ht="16" customHeight="1" x14ac:dyDescent="0.35">
      <c r="A68" s="185"/>
      <c r="B68" s="185"/>
      <c r="C68" s="185"/>
      <c r="D68" s="185"/>
    </row>
    <row r="69" spans="1:4" ht="16" customHeight="1" x14ac:dyDescent="0.35">
      <c r="A69" s="185"/>
      <c r="B69" s="185"/>
      <c r="C69" s="185"/>
      <c r="D69" s="185"/>
    </row>
    <row r="70" spans="1:4" ht="16" customHeight="1" x14ac:dyDescent="0.35">
      <c r="A70" s="185"/>
      <c r="B70" s="185"/>
      <c r="C70" s="185"/>
      <c r="D70" s="185"/>
    </row>
    <row r="71" spans="1:4" ht="16" customHeight="1" x14ac:dyDescent="0.35">
      <c r="A71" s="185"/>
      <c r="B71" s="185"/>
      <c r="C71" s="185"/>
      <c r="D71" s="185"/>
    </row>
    <row r="72" spans="1:4" ht="16" customHeight="1" x14ac:dyDescent="0.35">
      <c r="A72" s="185"/>
      <c r="B72" s="185"/>
      <c r="C72" s="185"/>
      <c r="D72" s="185"/>
    </row>
    <row r="73" spans="1:4" ht="16" customHeight="1" x14ac:dyDescent="0.35">
      <c r="A73" s="185"/>
      <c r="B73" s="185"/>
      <c r="C73" s="185"/>
      <c r="D73" s="185"/>
    </row>
    <row r="74" spans="1:4" ht="16" customHeight="1" x14ac:dyDescent="0.35">
      <c r="A74" s="185"/>
      <c r="B74" s="185"/>
      <c r="C74" s="185"/>
      <c r="D74" s="185"/>
    </row>
    <row r="75" spans="1:4" ht="16" customHeight="1" x14ac:dyDescent="0.35">
      <c r="A75" s="185"/>
      <c r="B75" s="185"/>
      <c r="C75" s="185"/>
      <c r="D75" s="185"/>
    </row>
    <row r="76" spans="1:4" ht="16" customHeight="1" x14ac:dyDescent="0.35">
      <c r="A76" s="185"/>
      <c r="B76" s="185"/>
      <c r="C76" s="185"/>
      <c r="D76" s="185"/>
    </row>
    <row r="77" spans="1:4" ht="16" customHeight="1" x14ac:dyDescent="0.35">
      <c r="A77" s="185"/>
      <c r="B77" s="185"/>
      <c r="C77" s="185"/>
      <c r="D77" s="185"/>
    </row>
    <row r="78" spans="1:4" ht="16" customHeight="1" x14ac:dyDescent="0.35">
      <c r="A78" s="185"/>
      <c r="B78" s="185"/>
      <c r="C78" s="185"/>
      <c r="D78" s="185"/>
    </row>
    <row r="79" spans="1:4" ht="16" customHeight="1" x14ac:dyDescent="0.35">
      <c r="A79" s="185"/>
      <c r="B79" s="185"/>
      <c r="C79" s="185"/>
      <c r="D79" s="185"/>
    </row>
    <row r="80" spans="1:4" ht="16" customHeight="1" x14ac:dyDescent="0.35">
      <c r="A80" s="185"/>
      <c r="B80" s="185"/>
      <c r="C80" s="185"/>
      <c r="D80" s="185"/>
    </row>
    <row r="81" spans="1:4" ht="16" customHeight="1" x14ac:dyDescent="0.35">
      <c r="A81" s="185"/>
      <c r="B81" s="185"/>
      <c r="C81" s="185"/>
      <c r="D81" s="185"/>
    </row>
    <row r="82" spans="1:4" ht="16" customHeight="1" x14ac:dyDescent="0.35">
      <c r="A82" s="185"/>
      <c r="B82" s="185"/>
      <c r="C82" s="185"/>
      <c r="D82" s="185"/>
    </row>
    <row r="83" spans="1:4" ht="16" customHeight="1" x14ac:dyDescent="0.35">
      <c r="A83" s="185"/>
      <c r="B83" s="185"/>
      <c r="C83" s="185"/>
      <c r="D83" s="185"/>
    </row>
    <row r="84" spans="1:4" ht="16" customHeight="1" x14ac:dyDescent="0.35">
      <c r="A84" s="185"/>
      <c r="B84" s="185"/>
      <c r="C84" s="185"/>
      <c r="D84" s="185"/>
    </row>
    <row r="85" spans="1:4" ht="16" customHeight="1" x14ac:dyDescent="0.35">
      <c r="A85" s="185"/>
      <c r="B85" s="185"/>
      <c r="C85" s="185"/>
      <c r="D85" s="185"/>
    </row>
    <row r="86" spans="1:4" ht="16" customHeight="1" x14ac:dyDescent="0.35">
      <c r="A86" s="185"/>
      <c r="B86" s="185"/>
      <c r="C86" s="185"/>
      <c r="D86" s="185"/>
    </row>
    <row r="87" spans="1:4" ht="16" customHeight="1" x14ac:dyDescent="0.35">
      <c r="A87" s="185"/>
      <c r="B87" s="185"/>
      <c r="C87" s="185"/>
      <c r="D87" s="185"/>
    </row>
    <row r="88" spans="1:4" ht="16" customHeight="1" x14ac:dyDescent="0.35">
      <c r="A88" s="185"/>
      <c r="B88" s="185"/>
      <c r="C88" s="185"/>
      <c r="D88" s="185"/>
    </row>
    <row r="89" spans="1:4" ht="16" customHeight="1" x14ac:dyDescent="0.35">
      <c r="A89" s="185"/>
      <c r="B89" s="185"/>
      <c r="C89" s="185"/>
      <c r="D89" s="185"/>
    </row>
    <row r="90" spans="1:4" ht="16.149999999999999" customHeight="1" x14ac:dyDescent="0.35">
      <c r="A90" s="185"/>
      <c r="B90" s="185"/>
      <c r="C90" s="185"/>
      <c r="D90" s="185"/>
    </row>
    <row r="91" spans="1:4" ht="16.149999999999999" customHeight="1" x14ac:dyDescent="0.35">
      <c r="A91" s="185"/>
      <c r="B91" s="185"/>
      <c r="C91" s="185"/>
      <c r="D91" s="185"/>
    </row>
    <row r="92" spans="1:4" ht="16.149999999999999" customHeight="1" x14ac:dyDescent="0.35">
      <c r="A92" s="185"/>
      <c r="B92" s="185"/>
      <c r="C92" s="185"/>
      <c r="D92" s="185"/>
    </row>
    <row r="93" spans="1:4" ht="16.149999999999999" customHeight="1" x14ac:dyDescent="0.35">
      <c r="A93" s="185"/>
      <c r="B93" s="185"/>
      <c r="C93" s="185"/>
      <c r="D93" s="185"/>
    </row>
    <row r="94" spans="1:4" ht="16.149999999999999" customHeight="1" x14ac:dyDescent="0.35">
      <c r="A94" s="185"/>
      <c r="B94" s="185"/>
      <c r="C94" s="185"/>
      <c r="D94" s="185"/>
    </row>
    <row r="95" spans="1:4" ht="16.149999999999999" customHeight="1" x14ac:dyDescent="0.35">
      <c r="A95" s="185"/>
      <c r="B95" s="185"/>
      <c r="C95" s="185"/>
      <c r="D95" s="185"/>
    </row>
    <row r="96" spans="1:4" ht="16.149999999999999" customHeight="1" x14ac:dyDescent="0.35">
      <c r="A96" s="185"/>
      <c r="B96" s="185"/>
      <c r="C96" s="185"/>
      <c r="D96" s="185"/>
    </row>
    <row r="97" spans="1:4" ht="16.149999999999999" customHeight="1" x14ac:dyDescent="0.35">
      <c r="A97" s="185"/>
      <c r="B97" s="185"/>
      <c r="C97" s="185"/>
      <c r="D97" s="185"/>
    </row>
    <row r="98" spans="1:4" ht="16.149999999999999" customHeight="1" x14ac:dyDescent="0.35">
      <c r="A98" s="185"/>
      <c r="B98" s="185"/>
      <c r="C98" s="185"/>
      <c r="D98" s="185"/>
    </row>
    <row r="99" spans="1:4" ht="16.149999999999999" customHeight="1" x14ac:dyDescent="0.35">
      <c r="A99" s="185"/>
      <c r="B99" s="185"/>
      <c r="C99" s="185"/>
      <c r="D99" s="185"/>
    </row>
    <row r="100" spans="1:4" ht="16.149999999999999" customHeight="1" x14ac:dyDescent="0.35">
      <c r="A100" s="185"/>
      <c r="B100" s="185"/>
      <c r="C100" s="185"/>
      <c r="D100" s="185"/>
    </row>
    <row r="101" spans="1:4" ht="16.149999999999999" customHeight="1" x14ac:dyDescent="0.35">
      <c r="A101" s="185"/>
      <c r="B101" s="185"/>
      <c r="C101" s="185"/>
      <c r="D101" s="185"/>
    </row>
    <row r="102" spans="1:4" ht="16.149999999999999" customHeight="1" x14ac:dyDescent="0.35">
      <c r="A102" s="185"/>
      <c r="B102" s="185"/>
      <c r="C102" s="185"/>
      <c r="D102" s="185"/>
    </row>
    <row r="103" spans="1:4" ht="16.149999999999999" customHeight="1" x14ac:dyDescent="0.35">
      <c r="A103" s="185"/>
      <c r="B103" s="185"/>
      <c r="C103" s="185"/>
      <c r="D103" s="185"/>
    </row>
    <row r="104" spans="1:4" ht="16.149999999999999" customHeight="1" x14ac:dyDescent="0.35">
      <c r="A104" s="185"/>
      <c r="B104" s="185"/>
      <c r="C104" s="185"/>
      <c r="D104" s="185"/>
    </row>
    <row r="105" spans="1:4" ht="16.149999999999999" customHeight="1" x14ac:dyDescent="0.35">
      <c r="A105" s="185"/>
      <c r="B105" s="185"/>
      <c r="C105" s="185"/>
      <c r="D105" s="185"/>
    </row>
    <row r="106" spans="1:4" ht="16.149999999999999" customHeight="1" x14ac:dyDescent="0.35"/>
    <row r="107" spans="1:4" ht="16.149999999999999" customHeight="1" x14ac:dyDescent="0.35"/>
    <row r="108" spans="1:4" ht="16.149999999999999" customHeight="1" x14ac:dyDescent="0.35"/>
    <row r="109" spans="1:4" ht="16.149999999999999" customHeight="1" x14ac:dyDescent="0.35"/>
    <row r="110" spans="1:4" ht="16.149999999999999" customHeight="1" x14ac:dyDescent="0.35"/>
    <row r="111" spans="1:4" ht="16.149999999999999" customHeight="1" x14ac:dyDescent="0.35"/>
    <row r="112" spans="1:4" ht="16.149999999999999" customHeight="1" x14ac:dyDescent="0.35"/>
    <row r="113" ht="16.149999999999999" customHeight="1" x14ac:dyDescent="0.35"/>
    <row r="114" ht="16.149999999999999" customHeight="1" x14ac:dyDescent="0.35"/>
    <row r="115" ht="16.149999999999999" customHeight="1" x14ac:dyDescent="0.35"/>
    <row r="116" ht="16.149999999999999" customHeight="1" x14ac:dyDescent="0.35"/>
    <row r="117" ht="16.149999999999999" customHeight="1" x14ac:dyDescent="0.35"/>
    <row r="118" ht="16.149999999999999" customHeight="1" x14ac:dyDescent="0.35"/>
    <row r="119" ht="16.149999999999999" customHeight="1" x14ac:dyDescent="0.35"/>
    <row r="120" ht="16.149999999999999" customHeight="1" x14ac:dyDescent="0.35"/>
    <row r="121" ht="16.149999999999999" customHeight="1" x14ac:dyDescent="0.35"/>
    <row r="122" ht="16.149999999999999" customHeight="1" x14ac:dyDescent="0.35"/>
    <row r="123" ht="16.149999999999999" customHeight="1" x14ac:dyDescent="0.35"/>
    <row r="124" ht="16.149999999999999" customHeight="1" x14ac:dyDescent="0.35"/>
    <row r="125" ht="16.149999999999999" customHeight="1" x14ac:dyDescent="0.35"/>
    <row r="126" ht="16.149999999999999" customHeight="1" x14ac:dyDescent="0.35"/>
    <row r="127" ht="16.149999999999999" customHeight="1" x14ac:dyDescent="0.35"/>
    <row r="128" ht="16.149999999999999" customHeight="1" x14ac:dyDescent="0.35"/>
    <row r="129" ht="16.149999999999999" customHeight="1" x14ac:dyDescent="0.35"/>
    <row r="130" ht="16.149999999999999" customHeight="1" x14ac:dyDescent="0.35"/>
    <row r="131" ht="16.149999999999999" customHeight="1" x14ac:dyDescent="0.35"/>
    <row r="132" ht="16.149999999999999" customHeight="1" x14ac:dyDescent="0.35"/>
    <row r="133" ht="16.149999999999999" customHeight="1" x14ac:dyDescent="0.35"/>
    <row r="134" ht="16.149999999999999" customHeight="1" x14ac:dyDescent="0.35"/>
    <row r="135" ht="16.149999999999999" customHeight="1" x14ac:dyDescent="0.35"/>
    <row r="136" ht="16.149999999999999" customHeight="1" x14ac:dyDescent="0.35"/>
    <row r="137" ht="16.149999999999999" customHeight="1" x14ac:dyDescent="0.35"/>
    <row r="138" ht="16.149999999999999" customHeight="1" x14ac:dyDescent="0.35"/>
    <row r="139" ht="16.149999999999999" customHeight="1" x14ac:dyDescent="0.35"/>
    <row r="140" ht="16.149999999999999" customHeight="1" x14ac:dyDescent="0.35"/>
    <row r="141" ht="16.149999999999999" customHeight="1" x14ac:dyDescent="0.35"/>
    <row r="142" ht="16.149999999999999" customHeight="1" x14ac:dyDescent="0.35"/>
    <row r="143" ht="16.149999999999999" customHeight="1" x14ac:dyDescent="0.35"/>
    <row r="144" ht="16.149999999999999" customHeight="1" x14ac:dyDescent="0.35"/>
    <row r="145" ht="16.149999999999999" customHeight="1" x14ac:dyDescent="0.35"/>
    <row r="146" ht="16.149999999999999" customHeight="1" x14ac:dyDescent="0.35"/>
    <row r="147" ht="16.149999999999999" customHeight="1" x14ac:dyDescent="0.35"/>
    <row r="148" ht="16.149999999999999" customHeight="1" x14ac:dyDescent="0.35"/>
    <row r="149" ht="16.149999999999999" customHeight="1" x14ac:dyDescent="0.35"/>
    <row r="150" ht="16.149999999999999" customHeight="1" x14ac:dyDescent="0.35"/>
    <row r="151" ht="16.149999999999999" customHeight="1" x14ac:dyDescent="0.35"/>
    <row r="152" ht="16.149999999999999" customHeight="1" x14ac:dyDescent="0.35"/>
    <row r="153" ht="16.149999999999999" customHeight="1" x14ac:dyDescent="0.35"/>
    <row r="154" ht="16.149999999999999" customHeight="1" x14ac:dyDescent="0.35"/>
    <row r="155" ht="16.149999999999999" customHeight="1" x14ac:dyDescent="0.35"/>
    <row r="156" ht="16.149999999999999" customHeight="1" x14ac:dyDescent="0.35"/>
    <row r="157" ht="16.149999999999999" customHeight="1" x14ac:dyDescent="0.35"/>
    <row r="158" ht="16.149999999999999" customHeight="1" x14ac:dyDescent="0.35"/>
    <row r="159" ht="16.149999999999999" customHeight="1" x14ac:dyDescent="0.35"/>
    <row r="160" ht="16.149999999999999" customHeight="1" x14ac:dyDescent="0.35"/>
    <row r="161" ht="16.149999999999999" customHeight="1" x14ac:dyDescent="0.35"/>
    <row r="162" ht="16.149999999999999" customHeight="1" x14ac:dyDescent="0.35"/>
    <row r="163" ht="16.149999999999999" customHeight="1" x14ac:dyDescent="0.35"/>
    <row r="164" ht="16.149999999999999" customHeight="1" x14ac:dyDescent="0.35"/>
    <row r="165" ht="16.149999999999999" customHeight="1" x14ac:dyDescent="0.35"/>
    <row r="166" ht="16.149999999999999" customHeight="1" x14ac:dyDescent="0.35"/>
    <row r="167" ht="16.149999999999999" customHeight="1" x14ac:dyDescent="0.35"/>
    <row r="168" ht="16.149999999999999" customHeight="1" x14ac:dyDescent="0.35"/>
    <row r="169" ht="16.149999999999999" customHeight="1" x14ac:dyDescent="0.35"/>
    <row r="170" ht="16.149999999999999" customHeight="1" x14ac:dyDescent="0.35"/>
    <row r="171" ht="16.149999999999999" customHeight="1" x14ac:dyDescent="0.35"/>
    <row r="172" ht="16.149999999999999" customHeight="1" x14ac:dyDescent="0.35"/>
    <row r="173" ht="16.149999999999999" customHeight="1" x14ac:dyDescent="0.35"/>
    <row r="174" ht="16.149999999999999" customHeight="1" x14ac:dyDescent="0.35"/>
    <row r="175" ht="16.149999999999999" customHeight="1" x14ac:dyDescent="0.35"/>
    <row r="176" ht="16.149999999999999" customHeight="1" x14ac:dyDescent="0.35"/>
    <row r="177" ht="16.149999999999999" customHeight="1" x14ac:dyDescent="0.35"/>
    <row r="178" ht="16.149999999999999" customHeight="1" x14ac:dyDescent="0.35"/>
    <row r="179" ht="16.149999999999999" customHeight="1" x14ac:dyDescent="0.35"/>
    <row r="180" ht="16.149999999999999" customHeight="1" x14ac:dyDescent="0.35"/>
    <row r="181" ht="16.149999999999999" customHeight="1" x14ac:dyDescent="0.35"/>
    <row r="182" ht="16.149999999999999" customHeight="1" x14ac:dyDescent="0.35"/>
    <row r="183" ht="16.149999999999999" customHeight="1" x14ac:dyDescent="0.35"/>
    <row r="184" ht="16.149999999999999" customHeight="1" x14ac:dyDescent="0.35"/>
    <row r="185" ht="16.149999999999999" customHeight="1" x14ac:dyDescent="0.35"/>
    <row r="186" ht="16.149999999999999" customHeight="1" x14ac:dyDescent="0.35"/>
    <row r="187" ht="16.149999999999999" customHeight="1" x14ac:dyDescent="0.35"/>
    <row r="188" ht="16.149999999999999" customHeight="1" x14ac:dyDescent="0.35"/>
    <row r="189" ht="16.149999999999999" customHeight="1" x14ac:dyDescent="0.35"/>
    <row r="190" ht="16.149999999999999" customHeight="1" x14ac:dyDescent="0.35"/>
    <row r="191" ht="16.149999999999999" customHeight="1" x14ac:dyDescent="0.35"/>
    <row r="192" ht="16.149999999999999" customHeight="1" x14ac:dyDescent="0.35"/>
    <row r="193" ht="16.149999999999999" customHeight="1" x14ac:dyDescent="0.35"/>
    <row r="194" ht="16.149999999999999" customHeight="1" x14ac:dyDescent="0.35"/>
    <row r="195" ht="16.149999999999999" customHeight="1" x14ac:dyDescent="0.35"/>
    <row r="196" ht="16.149999999999999" customHeight="1" x14ac:dyDescent="0.35"/>
    <row r="197" ht="16.149999999999999" customHeight="1" x14ac:dyDescent="0.35"/>
    <row r="198" ht="16.149999999999999" customHeight="1" x14ac:dyDescent="0.35"/>
    <row r="199" ht="16.149999999999999" customHeight="1" x14ac:dyDescent="0.35"/>
    <row r="200" ht="16.149999999999999" customHeight="1" x14ac:dyDescent="0.35"/>
    <row r="201" ht="16.149999999999999" customHeight="1" x14ac:dyDescent="0.35"/>
    <row r="202" ht="16.149999999999999" customHeight="1" x14ac:dyDescent="0.35"/>
    <row r="203" ht="16.149999999999999" customHeight="1" x14ac:dyDescent="0.35"/>
    <row r="204" ht="16.149999999999999" customHeight="1" x14ac:dyDescent="0.35"/>
    <row r="205" ht="16.149999999999999" customHeight="1" x14ac:dyDescent="0.35"/>
    <row r="206" ht="16.149999999999999" customHeight="1" x14ac:dyDescent="0.35"/>
    <row r="207" ht="16.149999999999999" customHeight="1" x14ac:dyDescent="0.35"/>
    <row r="208" ht="16.149999999999999" customHeight="1" x14ac:dyDescent="0.35"/>
    <row r="209" ht="16.149999999999999" customHeight="1" x14ac:dyDescent="0.35"/>
    <row r="210" ht="16.149999999999999" customHeight="1" x14ac:dyDescent="0.35"/>
    <row r="211" ht="16.149999999999999" customHeight="1" x14ac:dyDescent="0.35"/>
    <row r="212" ht="16.149999999999999" customHeight="1" x14ac:dyDescent="0.35"/>
    <row r="213" ht="16.149999999999999" customHeight="1" x14ac:dyDescent="0.35"/>
    <row r="214" ht="16.149999999999999" customHeight="1" x14ac:dyDescent="0.35"/>
    <row r="215" ht="16.149999999999999" customHeight="1" x14ac:dyDescent="0.35"/>
    <row r="216" ht="16.149999999999999" customHeight="1" x14ac:dyDescent="0.35"/>
    <row r="217" ht="16.149999999999999" customHeight="1" x14ac:dyDescent="0.35"/>
    <row r="218" ht="16.149999999999999" customHeight="1" x14ac:dyDescent="0.35"/>
    <row r="219" ht="16.149999999999999" customHeight="1" x14ac:dyDescent="0.35"/>
    <row r="220" ht="16.149999999999999" customHeight="1" x14ac:dyDescent="0.35"/>
    <row r="221" ht="16.149999999999999" customHeight="1" x14ac:dyDescent="0.35"/>
    <row r="222" ht="16.149999999999999" customHeight="1" x14ac:dyDescent="0.35"/>
    <row r="223" ht="16.149999999999999" customHeight="1" x14ac:dyDescent="0.35"/>
    <row r="224" ht="16.149999999999999" customHeight="1" x14ac:dyDescent="0.35"/>
    <row r="225" ht="16.149999999999999" customHeight="1" x14ac:dyDescent="0.35"/>
    <row r="226" ht="16.149999999999999" customHeight="1" x14ac:dyDescent="0.35"/>
    <row r="227" ht="16.149999999999999" customHeight="1" x14ac:dyDescent="0.35"/>
    <row r="228" ht="16.149999999999999" customHeight="1" x14ac:dyDescent="0.35"/>
    <row r="229" ht="16.149999999999999" customHeight="1" x14ac:dyDescent="0.35"/>
    <row r="230" ht="16.149999999999999" customHeight="1" x14ac:dyDescent="0.35"/>
    <row r="231" ht="16.149999999999999" customHeight="1" x14ac:dyDescent="0.35"/>
    <row r="232" ht="16.149999999999999" customHeight="1" x14ac:dyDescent="0.35"/>
    <row r="233" ht="16.149999999999999" customHeight="1" x14ac:dyDescent="0.35"/>
    <row r="234" ht="16.149999999999999" customHeight="1" x14ac:dyDescent="0.35"/>
    <row r="235" ht="16.149999999999999" customHeight="1" x14ac:dyDescent="0.35"/>
    <row r="236" ht="16.149999999999999" customHeight="1" x14ac:dyDescent="0.35"/>
    <row r="237" ht="16.149999999999999" customHeight="1" x14ac:dyDescent="0.35"/>
    <row r="238" ht="16.149999999999999" customHeight="1" x14ac:dyDescent="0.35"/>
    <row r="239" ht="16.149999999999999" customHeight="1" x14ac:dyDescent="0.35"/>
    <row r="240" ht="16.149999999999999" customHeight="1" x14ac:dyDescent="0.35"/>
    <row r="241" ht="16.149999999999999" customHeight="1" x14ac:dyDescent="0.35"/>
    <row r="242" ht="16.149999999999999" customHeight="1" x14ac:dyDescent="0.35"/>
    <row r="243" ht="16.149999999999999" customHeight="1" x14ac:dyDescent="0.35"/>
    <row r="244" ht="16.149999999999999" customHeight="1" x14ac:dyDescent="0.35"/>
    <row r="245" ht="16.149999999999999" customHeight="1" x14ac:dyDescent="0.35"/>
    <row r="246" ht="16.149999999999999" customHeight="1" x14ac:dyDescent="0.35"/>
    <row r="247" ht="16.149999999999999" customHeight="1" x14ac:dyDescent="0.35"/>
    <row r="248" ht="16.149999999999999" customHeight="1" x14ac:dyDescent="0.35"/>
    <row r="249" ht="16.149999999999999" customHeight="1" x14ac:dyDescent="0.35"/>
    <row r="250" ht="16.149999999999999" customHeight="1" x14ac:dyDescent="0.35"/>
    <row r="251" ht="16.149999999999999" customHeight="1" x14ac:dyDescent="0.35"/>
    <row r="252" ht="16.149999999999999" customHeight="1" x14ac:dyDescent="0.35"/>
    <row r="253" ht="16.149999999999999" customHeight="1" x14ac:dyDescent="0.35"/>
    <row r="254" ht="16.149999999999999" customHeight="1" x14ac:dyDescent="0.35"/>
    <row r="255" ht="16.149999999999999" customHeight="1" x14ac:dyDescent="0.35"/>
    <row r="256" ht="16.149999999999999" customHeight="1" x14ac:dyDescent="0.35"/>
    <row r="257" ht="16.149999999999999" customHeight="1" x14ac:dyDescent="0.35"/>
    <row r="258" ht="16.149999999999999" customHeight="1" x14ac:dyDescent="0.35"/>
    <row r="259" ht="16.149999999999999" customHeight="1" x14ac:dyDescent="0.35"/>
    <row r="260" ht="16.149999999999999" customHeight="1" x14ac:dyDescent="0.35"/>
    <row r="261" ht="16.149999999999999" customHeight="1" x14ac:dyDescent="0.35"/>
    <row r="262" ht="16.149999999999999" customHeight="1" x14ac:dyDescent="0.35"/>
    <row r="263" ht="16.149999999999999" customHeight="1" x14ac:dyDescent="0.35"/>
    <row r="264" ht="16.149999999999999" customHeight="1" x14ac:dyDescent="0.35"/>
    <row r="265" ht="16.149999999999999" customHeight="1" x14ac:dyDescent="0.35"/>
    <row r="266" ht="16.149999999999999" customHeight="1" x14ac:dyDescent="0.35"/>
    <row r="267" ht="16.149999999999999" customHeight="1" x14ac:dyDescent="0.35"/>
    <row r="268" ht="16.149999999999999" customHeight="1" x14ac:dyDescent="0.35"/>
    <row r="269" ht="16.149999999999999" customHeight="1" x14ac:dyDescent="0.35"/>
    <row r="270" ht="16.149999999999999" customHeight="1" x14ac:dyDescent="0.35"/>
    <row r="271" ht="16.149999999999999" customHeight="1" x14ac:dyDescent="0.35"/>
    <row r="272" ht="16.149999999999999" customHeight="1" x14ac:dyDescent="0.35"/>
    <row r="273" ht="16.149999999999999" customHeight="1" x14ac:dyDescent="0.35"/>
    <row r="274" ht="16.149999999999999" customHeight="1" x14ac:dyDescent="0.35"/>
    <row r="275" ht="16.149999999999999" customHeight="1" x14ac:dyDescent="0.35"/>
    <row r="276" ht="16.149999999999999" customHeight="1" x14ac:dyDescent="0.35"/>
    <row r="277" ht="16.149999999999999" customHeight="1" x14ac:dyDescent="0.35"/>
    <row r="278" ht="16.149999999999999" customHeight="1" x14ac:dyDescent="0.35"/>
    <row r="279" ht="16.149999999999999" customHeight="1" x14ac:dyDescent="0.35"/>
    <row r="280" ht="16.149999999999999" customHeight="1" x14ac:dyDescent="0.35"/>
    <row r="281" ht="16.149999999999999" customHeight="1" x14ac:dyDescent="0.35"/>
    <row r="282" ht="16.149999999999999" customHeight="1" x14ac:dyDescent="0.35"/>
    <row r="283" ht="16.149999999999999" customHeight="1" x14ac:dyDescent="0.35"/>
    <row r="284" ht="16.149999999999999" customHeight="1" x14ac:dyDescent="0.35"/>
    <row r="285" ht="16.149999999999999" customHeight="1" x14ac:dyDescent="0.35"/>
    <row r="286" ht="16.149999999999999" customHeight="1" x14ac:dyDescent="0.35"/>
    <row r="287" ht="16.149999999999999" customHeight="1" x14ac:dyDescent="0.35"/>
    <row r="288" ht="16.149999999999999" customHeight="1" x14ac:dyDescent="0.35"/>
    <row r="289" ht="16.149999999999999" customHeight="1" x14ac:dyDescent="0.35"/>
    <row r="290" ht="16.149999999999999" customHeight="1" x14ac:dyDescent="0.35"/>
    <row r="291" ht="16.149999999999999" customHeight="1" x14ac:dyDescent="0.35"/>
    <row r="292" ht="16.149999999999999" customHeight="1" x14ac:dyDescent="0.35"/>
    <row r="293" ht="16.149999999999999" customHeight="1" x14ac:dyDescent="0.35"/>
    <row r="294" ht="16.149999999999999" customHeight="1" x14ac:dyDescent="0.35"/>
    <row r="295" ht="16.149999999999999" customHeight="1" x14ac:dyDescent="0.35"/>
    <row r="296" ht="16.149999999999999" customHeight="1" x14ac:dyDescent="0.35"/>
    <row r="297" ht="16.149999999999999" customHeight="1" x14ac:dyDescent="0.35"/>
    <row r="298" ht="16.149999999999999" customHeight="1" x14ac:dyDescent="0.35"/>
    <row r="299" ht="16.149999999999999" customHeight="1" x14ac:dyDescent="0.35"/>
    <row r="300" ht="16.149999999999999" customHeight="1" x14ac:dyDescent="0.35"/>
    <row r="301" ht="16.149999999999999" customHeight="1" x14ac:dyDescent="0.35"/>
    <row r="302" ht="16.149999999999999" customHeight="1" x14ac:dyDescent="0.35"/>
    <row r="303" ht="16.149999999999999" customHeight="1" x14ac:dyDescent="0.35"/>
    <row r="304" ht="16.149999999999999" customHeight="1" x14ac:dyDescent="0.35"/>
    <row r="305" ht="16.149999999999999" customHeight="1" x14ac:dyDescent="0.35"/>
    <row r="306" ht="16.149999999999999" customHeight="1" x14ac:dyDescent="0.35"/>
    <row r="307" ht="16.149999999999999" customHeight="1" x14ac:dyDescent="0.35"/>
    <row r="308" ht="16.149999999999999" customHeight="1" x14ac:dyDescent="0.35"/>
    <row r="309" ht="16.149999999999999" customHeight="1" x14ac:dyDescent="0.35"/>
    <row r="310" ht="16.149999999999999" customHeight="1" x14ac:dyDescent="0.35"/>
    <row r="311" ht="16.149999999999999" customHeight="1" x14ac:dyDescent="0.35"/>
    <row r="312" ht="16.149999999999999" customHeight="1" x14ac:dyDescent="0.35"/>
    <row r="313" ht="16.149999999999999" customHeight="1" x14ac:dyDescent="0.35"/>
    <row r="314" ht="16.149999999999999" customHeight="1" x14ac:dyDescent="0.35"/>
    <row r="315" ht="16.149999999999999" customHeight="1" x14ac:dyDescent="0.35"/>
    <row r="316" ht="16.149999999999999" customHeight="1" x14ac:dyDescent="0.35"/>
    <row r="317" ht="16.149999999999999" customHeight="1" x14ac:dyDescent="0.35"/>
    <row r="318" ht="16.149999999999999" customHeight="1" x14ac:dyDescent="0.35"/>
    <row r="319" ht="16.149999999999999" customHeight="1" x14ac:dyDescent="0.35"/>
    <row r="320" ht="16.149999999999999" customHeight="1" x14ac:dyDescent="0.35"/>
    <row r="321" ht="16.149999999999999" customHeight="1" x14ac:dyDescent="0.35"/>
    <row r="322" ht="16.149999999999999" customHeight="1" x14ac:dyDescent="0.35"/>
    <row r="323" ht="16.149999999999999" customHeight="1" x14ac:dyDescent="0.35"/>
    <row r="324" ht="16.149999999999999" customHeight="1" x14ac:dyDescent="0.35"/>
    <row r="325" ht="16.149999999999999" customHeight="1" x14ac:dyDescent="0.35"/>
    <row r="326" ht="16.149999999999999" customHeight="1" x14ac:dyDescent="0.35"/>
    <row r="327" ht="16.149999999999999" customHeight="1" x14ac:dyDescent="0.35"/>
    <row r="328" ht="16.149999999999999" customHeight="1" x14ac:dyDescent="0.35"/>
    <row r="329" ht="16.149999999999999" customHeight="1" x14ac:dyDescent="0.35"/>
    <row r="330" ht="16.149999999999999" customHeight="1" x14ac:dyDescent="0.35"/>
    <row r="331" ht="16.149999999999999" customHeight="1" x14ac:dyDescent="0.35"/>
    <row r="332" ht="16.149999999999999" customHeight="1" x14ac:dyDescent="0.35"/>
    <row r="333" ht="16.149999999999999" customHeight="1" x14ac:dyDescent="0.35"/>
    <row r="334" ht="16.149999999999999" customHeight="1" x14ac:dyDescent="0.35"/>
    <row r="335" ht="16.149999999999999" customHeight="1" x14ac:dyDescent="0.35"/>
    <row r="336" ht="16.149999999999999" customHeight="1" x14ac:dyDescent="0.35"/>
    <row r="337" ht="16.149999999999999" customHeight="1" x14ac:dyDescent="0.35"/>
    <row r="338" ht="16.149999999999999" customHeight="1" x14ac:dyDescent="0.35"/>
    <row r="339" ht="16.149999999999999" customHeight="1" x14ac:dyDescent="0.35"/>
    <row r="340" ht="16.149999999999999" customHeight="1" x14ac:dyDescent="0.35"/>
    <row r="341" ht="16.149999999999999" customHeight="1" x14ac:dyDescent="0.35"/>
    <row r="342" ht="16.149999999999999" customHeight="1" x14ac:dyDescent="0.35"/>
    <row r="343" ht="16.149999999999999" customHeight="1" x14ac:dyDescent="0.35"/>
    <row r="344" ht="16.149999999999999" customHeight="1" x14ac:dyDescent="0.35"/>
    <row r="345" ht="16.149999999999999" customHeight="1" x14ac:dyDescent="0.35"/>
    <row r="346" ht="16.149999999999999" customHeight="1" x14ac:dyDescent="0.35"/>
    <row r="347" ht="16.149999999999999" customHeight="1" x14ac:dyDescent="0.35"/>
    <row r="348" ht="16.149999999999999" customHeight="1" x14ac:dyDescent="0.35"/>
    <row r="349" ht="16.149999999999999" customHeight="1" x14ac:dyDescent="0.35"/>
    <row r="350" ht="16.149999999999999" customHeight="1" x14ac:dyDescent="0.35"/>
    <row r="351" ht="16.149999999999999" customHeight="1" x14ac:dyDescent="0.35"/>
    <row r="352" ht="16.149999999999999" customHeight="1" x14ac:dyDescent="0.35"/>
    <row r="353" ht="16.149999999999999" customHeight="1" x14ac:dyDescent="0.35"/>
    <row r="354" ht="16.149999999999999" customHeight="1" x14ac:dyDescent="0.35"/>
    <row r="355" ht="16.149999999999999" customHeight="1" x14ac:dyDescent="0.35"/>
    <row r="356" ht="16.149999999999999" customHeight="1" x14ac:dyDescent="0.35"/>
    <row r="357" ht="16.149999999999999" customHeight="1" x14ac:dyDescent="0.35"/>
    <row r="358" ht="16.149999999999999" customHeight="1" x14ac:dyDescent="0.35"/>
    <row r="359" ht="16.149999999999999" customHeight="1" x14ac:dyDescent="0.35"/>
    <row r="360" ht="16.149999999999999" customHeight="1" x14ac:dyDescent="0.35"/>
    <row r="361" ht="16.149999999999999" customHeight="1" x14ac:dyDescent="0.35"/>
    <row r="362" ht="16.149999999999999" customHeight="1" x14ac:dyDescent="0.35"/>
    <row r="363" ht="16.149999999999999" customHeight="1" x14ac:dyDescent="0.35"/>
    <row r="364" ht="16.149999999999999" customHeight="1" x14ac:dyDescent="0.35"/>
    <row r="365" ht="16.149999999999999" customHeight="1" x14ac:dyDescent="0.35"/>
    <row r="366" ht="16.149999999999999" customHeight="1" x14ac:dyDescent="0.35"/>
    <row r="367" ht="16.149999999999999" customHeight="1" x14ac:dyDescent="0.35"/>
    <row r="368" ht="16.149999999999999" customHeight="1" x14ac:dyDescent="0.35"/>
    <row r="369" ht="16.149999999999999" customHeight="1" x14ac:dyDescent="0.35"/>
    <row r="370" ht="16.149999999999999" customHeight="1" x14ac:dyDescent="0.35"/>
    <row r="371" ht="16.149999999999999" customHeight="1" x14ac:dyDescent="0.35"/>
    <row r="372" ht="16.149999999999999" customHeight="1" x14ac:dyDescent="0.35"/>
    <row r="373" ht="16.149999999999999" customHeight="1" x14ac:dyDescent="0.35"/>
    <row r="374" ht="16.149999999999999" customHeight="1" x14ac:dyDescent="0.35"/>
    <row r="375" ht="16.149999999999999" customHeight="1" x14ac:dyDescent="0.35"/>
    <row r="376" ht="16.149999999999999" customHeight="1" x14ac:dyDescent="0.35"/>
    <row r="377" ht="16.149999999999999" customHeight="1" x14ac:dyDescent="0.35"/>
    <row r="378" ht="16.149999999999999" customHeight="1" x14ac:dyDescent="0.35"/>
    <row r="379" ht="16.149999999999999" customHeight="1" x14ac:dyDescent="0.35"/>
    <row r="380" ht="16.149999999999999" customHeight="1" x14ac:dyDescent="0.35"/>
    <row r="381" ht="16.149999999999999" customHeight="1" x14ac:dyDescent="0.35"/>
    <row r="382" ht="16.149999999999999" customHeight="1" x14ac:dyDescent="0.35"/>
    <row r="383" ht="16.149999999999999" customHeight="1" x14ac:dyDescent="0.35"/>
    <row r="384" ht="16.149999999999999" customHeight="1" x14ac:dyDescent="0.35"/>
    <row r="385" ht="16.149999999999999" customHeight="1" x14ac:dyDescent="0.35"/>
    <row r="386" ht="16.149999999999999" customHeight="1" x14ac:dyDescent="0.35"/>
    <row r="387" ht="16.149999999999999" customHeight="1" x14ac:dyDescent="0.35"/>
    <row r="388" ht="16.149999999999999" customHeight="1" x14ac:dyDescent="0.35"/>
    <row r="389" ht="16.149999999999999" customHeight="1" x14ac:dyDescent="0.35"/>
    <row r="390" ht="16.149999999999999" customHeight="1" x14ac:dyDescent="0.35"/>
    <row r="391" ht="16.149999999999999" customHeight="1" x14ac:dyDescent="0.35"/>
    <row r="392" ht="16.149999999999999" customHeight="1" x14ac:dyDescent="0.35"/>
    <row r="393" ht="16.149999999999999" customHeight="1" x14ac:dyDescent="0.35"/>
    <row r="394" ht="16.149999999999999" customHeight="1" x14ac:dyDescent="0.35"/>
    <row r="395" ht="16.149999999999999" customHeight="1" x14ac:dyDescent="0.35"/>
    <row r="396" ht="16.149999999999999" customHeight="1" x14ac:dyDescent="0.35"/>
    <row r="397" ht="16.149999999999999" customHeight="1" x14ac:dyDescent="0.35"/>
    <row r="398" ht="16.149999999999999" customHeight="1" x14ac:dyDescent="0.35"/>
    <row r="399" ht="16.149999999999999" customHeight="1" x14ac:dyDescent="0.35"/>
    <row r="400" ht="16.149999999999999" customHeight="1" x14ac:dyDescent="0.35"/>
    <row r="401" ht="16.149999999999999" customHeight="1" x14ac:dyDescent="0.35"/>
    <row r="402" ht="16.149999999999999" customHeight="1" x14ac:dyDescent="0.35"/>
    <row r="403" ht="16.149999999999999" customHeight="1" x14ac:dyDescent="0.35"/>
    <row r="404" ht="16.149999999999999" customHeight="1" x14ac:dyDescent="0.35"/>
    <row r="405" ht="16.149999999999999" customHeight="1" x14ac:dyDescent="0.35"/>
    <row r="406" ht="16.149999999999999" customHeight="1" x14ac:dyDescent="0.35"/>
    <row r="407" ht="16.149999999999999" customHeight="1" x14ac:dyDescent="0.35"/>
    <row r="408" ht="16.149999999999999" customHeight="1" x14ac:dyDescent="0.35"/>
    <row r="409" ht="16.149999999999999" customHeight="1" x14ac:dyDescent="0.35"/>
    <row r="410" ht="16.149999999999999" customHeight="1" x14ac:dyDescent="0.35"/>
    <row r="411" ht="16.149999999999999" customHeight="1" x14ac:dyDescent="0.35"/>
    <row r="412" ht="16.149999999999999" customHeight="1" x14ac:dyDescent="0.35"/>
    <row r="413" ht="16.149999999999999" customHeight="1" x14ac:dyDescent="0.35"/>
    <row r="414" ht="16.149999999999999" customHeight="1" x14ac:dyDescent="0.35"/>
    <row r="415" ht="16.149999999999999" customHeight="1" x14ac:dyDescent="0.35"/>
    <row r="416" ht="16.149999999999999" customHeight="1" x14ac:dyDescent="0.35"/>
    <row r="417" ht="16.149999999999999" customHeight="1" x14ac:dyDescent="0.35"/>
    <row r="418" ht="16.149999999999999" customHeight="1" x14ac:dyDescent="0.35"/>
    <row r="419" ht="16.149999999999999" customHeight="1" x14ac:dyDescent="0.35"/>
    <row r="420" ht="16.149999999999999" customHeight="1" x14ac:dyDescent="0.35"/>
    <row r="421" ht="16.149999999999999" customHeight="1" x14ac:dyDescent="0.35"/>
    <row r="422" ht="16.149999999999999" customHeight="1" x14ac:dyDescent="0.35"/>
    <row r="423" ht="16.149999999999999" customHeight="1" x14ac:dyDescent="0.35"/>
    <row r="424" ht="16.149999999999999" customHeight="1" x14ac:dyDescent="0.35"/>
    <row r="425" ht="16.149999999999999" customHeight="1" x14ac:dyDescent="0.35"/>
    <row r="426" ht="16.149999999999999" customHeight="1" x14ac:dyDescent="0.35"/>
    <row r="427" ht="16.149999999999999" customHeight="1" x14ac:dyDescent="0.35"/>
    <row r="428" ht="16.149999999999999" customHeight="1" x14ac:dyDescent="0.35"/>
    <row r="429" ht="16.149999999999999" customHeight="1" x14ac:dyDescent="0.35"/>
    <row r="430" ht="16.149999999999999" customHeight="1" x14ac:dyDescent="0.35"/>
    <row r="431" ht="16.149999999999999" customHeight="1" x14ac:dyDescent="0.35"/>
    <row r="432" ht="16.149999999999999" customHeight="1" x14ac:dyDescent="0.35"/>
    <row r="433" ht="16.149999999999999" customHeight="1" x14ac:dyDescent="0.35"/>
    <row r="434" ht="16.149999999999999" customHeight="1" x14ac:dyDescent="0.35"/>
    <row r="435" ht="16.149999999999999" customHeight="1" x14ac:dyDescent="0.35"/>
    <row r="436" ht="16.149999999999999" customHeight="1" x14ac:dyDescent="0.35"/>
    <row r="437" ht="16.149999999999999" customHeight="1" x14ac:dyDescent="0.35"/>
    <row r="438" ht="16.149999999999999" customHeight="1" x14ac:dyDescent="0.35"/>
    <row r="439" ht="16.149999999999999" customHeight="1" x14ac:dyDescent="0.35"/>
    <row r="440" ht="16.149999999999999" customHeight="1" x14ac:dyDescent="0.35"/>
    <row r="441" ht="16.149999999999999" customHeight="1" x14ac:dyDescent="0.35"/>
    <row r="442" ht="16.149999999999999" customHeight="1" x14ac:dyDescent="0.35"/>
    <row r="443" ht="16.149999999999999" customHeight="1" x14ac:dyDescent="0.35"/>
    <row r="444" ht="16.149999999999999" customHeight="1" x14ac:dyDescent="0.35"/>
    <row r="445" ht="16.149999999999999" customHeight="1" x14ac:dyDescent="0.35"/>
    <row r="446" ht="16.149999999999999" customHeight="1" x14ac:dyDescent="0.35"/>
    <row r="447" ht="16.149999999999999" customHeight="1" x14ac:dyDescent="0.35"/>
    <row r="448" ht="16.149999999999999" customHeight="1" x14ac:dyDescent="0.35"/>
    <row r="449" ht="16.149999999999999" customHeight="1" x14ac:dyDescent="0.35"/>
    <row r="450" ht="16.149999999999999" customHeight="1" x14ac:dyDescent="0.35"/>
    <row r="451" ht="16.149999999999999" customHeight="1" x14ac:dyDescent="0.35"/>
    <row r="452" ht="16.149999999999999" customHeight="1" x14ac:dyDescent="0.35"/>
    <row r="453" ht="16.149999999999999" customHeight="1" x14ac:dyDescent="0.35"/>
    <row r="454" ht="16.149999999999999" customHeight="1" x14ac:dyDescent="0.35"/>
    <row r="455" ht="16.149999999999999" customHeight="1" x14ac:dyDescent="0.35"/>
    <row r="456" ht="16.149999999999999" customHeight="1" x14ac:dyDescent="0.35"/>
    <row r="457" ht="16.149999999999999" customHeight="1" x14ac:dyDescent="0.35"/>
    <row r="458" ht="16.149999999999999" customHeight="1" x14ac:dyDescent="0.35"/>
    <row r="459" ht="16.149999999999999" customHeight="1" x14ac:dyDescent="0.35"/>
    <row r="460" ht="16.149999999999999" customHeight="1" x14ac:dyDescent="0.35"/>
    <row r="461" ht="16.149999999999999" customHeight="1" x14ac:dyDescent="0.35"/>
    <row r="462" ht="16.149999999999999" customHeight="1" x14ac:dyDescent="0.35"/>
    <row r="463" ht="16.149999999999999" customHeight="1" x14ac:dyDescent="0.35"/>
    <row r="464" ht="16.149999999999999" customHeight="1" x14ac:dyDescent="0.35"/>
    <row r="465" ht="16.149999999999999" customHeight="1" x14ac:dyDescent="0.35"/>
    <row r="466" ht="16.149999999999999" customHeight="1" x14ac:dyDescent="0.35"/>
    <row r="467" ht="16.149999999999999" customHeight="1" x14ac:dyDescent="0.35"/>
    <row r="468" ht="16.149999999999999" customHeight="1" x14ac:dyDescent="0.35"/>
    <row r="469" ht="16.149999999999999" customHeight="1" x14ac:dyDescent="0.35"/>
    <row r="470" ht="16.149999999999999" customHeight="1" x14ac:dyDescent="0.35"/>
    <row r="471" ht="16.149999999999999" customHeight="1" x14ac:dyDescent="0.35"/>
    <row r="472" ht="16.149999999999999" customHeight="1" x14ac:dyDescent="0.35"/>
    <row r="473" ht="16.149999999999999" customHeight="1" x14ac:dyDescent="0.35"/>
    <row r="474" ht="16.149999999999999" customHeight="1" x14ac:dyDescent="0.35"/>
    <row r="475" ht="16.149999999999999" customHeight="1" x14ac:dyDescent="0.35"/>
    <row r="476" ht="16.149999999999999" customHeight="1" x14ac:dyDescent="0.35"/>
    <row r="477" ht="16.149999999999999" customHeight="1" x14ac:dyDescent="0.35"/>
    <row r="478" ht="16.149999999999999" customHeight="1" x14ac:dyDescent="0.35"/>
    <row r="479" ht="16.149999999999999" customHeight="1" x14ac:dyDescent="0.35"/>
    <row r="480" ht="16.149999999999999" customHeight="1" x14ac:dyDescent="0.35"/>
    <row r="481" ht="16.149999999999999" customHeight="1" x14ac:dyDescent="0.35"/>
    <row r="482" ht="16.149999999999999" customHeight="1" x14ac:dyDescent="0.35"/>
    <row r="483" ht="16.149999999999999" customHeight="1" x14ac:dyDescent="0.35"/>
    <row r="484" ht="16.149999999999999" customHeight="1" x14ac:dyDescent="0.35"/>
    <row r="485" ht="16.149999999999999" customHeight="1" x14ac:dyDescent="0.35"/>
    <row r="486" ht="16.149999999999999" customHeight="1" x14ac:dyDescent="0.35"/>
    <row r="487" ht="16.149999999999999" customHeight="1" x14ac:dyDescent="0.35"/>
    <row r="488" ht="16.149999999999999" customHeight="1" x14ac:dyDescent="0.35"/>
    <row r="489" ht="16.149999999999999" customHeight="1" x14ac:dyDescent="0.35"/>
    <row r="490" ht="16.149999999999999" customHeight="1" x14ac:dyDescent="0.35"/>
    <row r="491" ht="16.149999999999999" customHeight="1" x14ac:dyDescent="0.35"/>
    <row r="492" ht="16.149999999999999" customHeight="1" x14ac:dyDescent="0.35"/>
    <row r="493" ht="16.149999999999999" customHeight="1" x14ac:dyDescent="0.35"/>
    <row r="494" ht="16.149999999999999" customHeight="1" x14ac:dyDescent="0.35"/>
    <row r="495" ht="16.149999999999999" customHeight="1" x14ac:dyDescent="0.35"/>
    <row r="496" ht="16.149999999999999" customHeight="1" x14ac:dyDescent="0.35"/>
    <row r="497" ht="16.149999999999999" customHeight="1" x14ac:dyDescent="0.35"/>
    <row r="498" ht="16.149999999999999" customHeight="1" x14ac:dyDescent="0.35"/>
    <row r="499" ht="16.149999999999999" customHeight="1" x14ac:dyDescent="0.35"/>
    <row r="500" ht="16.149999999999999" customHeight="1" x14ac:dyDescent="0.35"/>
    <row r="501" ht="16.149999999999999" customHeight="1" x14ac:dyDescent="0.35"/>
    <row r="502" ht="16.149999999999999" customHeight="1" x14ac:dyDescent="0.35"/>
    <row r="503" ht="16.149999999999999" customHeight="1" x14ac:dyDescent="0.35"/>
    <row r="504" ht="16.149999999999999" customHeight="1" x14ac:dyDescent="0.35"/>
    <row r="505" ht="16.149999999999999" customHeight="1" x14ac:dyDescent="0.35"/>
    <row r="506" ht="16.149999999999999" customHeight="1" x14ac:dyDescent="0.35"/>
    <row r="507" ht="16.149999999999999" customHeight="1" x14ac:dyDescent="0.35"/>
    <row r="508" ht="16.149999999999999" customHeight="1" x14ac:dyDescent="0.35"/>
  </sheetData>
  <mergeCells count="3">
    <mergeCell ref="A1:D1"/>
    <mergeCell ref="A3:D3"/>
    <mergeCell ref="A5:D5"/>
  </mergeCells>
  <phoneticPr fontId="0" type="noConversion"/>
  <printOptions horizontalCentered="1"/>
  <pageMargins left="1" right="1" top="0.5" bottom="0.5" header="0.5" footer="0.5"/>
  <pageSetup firstPageNumber="6" orientation="portrait"/>
  <headerFooter alignWithMargins="0">
    <oddFooter>&amp;R&amp;"Times New Roman,Bold Italic"The accompanying notes are an integral part of these financial statements.&amp;"Times New Roman,Italic"
&amp;"Times New Roman,Regular"7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80" zoomScaleNormal="80" zoomScaleSheetLayoutView="100" workbookViewId="0">
      <selection activeCell="A2" sqref="A2"/>
    </sheetView>
  </sheetViews>
  <sheetFormatPr defaultColWidth="9" defaultRowHeight="15.5" x14ac:dyDescent="0.35"/>
  <cols>
    <col min="1" max="1" width="33.83203125" style="206" customWidth="1"/>
    <col min="2" max="2" width="13.58203125" style="86" customWidth="1"/>
    <col min="3" max="3" width="1" style="86" customWidth="1"/>
    <col min="4" max="4" width="13.58203125" style="86" customWidth="1"/>
    <col min="5" max="5" width="1" style="86" customWidth="1"/>
    <col min="6" max="6" width="13.58203125" style="86" customWidth="1"/>
    <col min="7" max="7" width="9" style="86" customWidth="1"/>
    <col min="8" max="8" width="11.25" style="86" customWidth="1"/>
    <col min="9" max="9" width="11.75" style="86" customWidth="1"/>
    <col min="10" max="10" width="9.83203125" style="87" customWidth="1"/>
    <col min="11" max="12" width="11.08203125" style="87" customWidth="1"/>
    <col min="13" max="13" width="9" style="86" customWidth="1"/>
    <col min="14" max="16384" width="9" style="86"/>
  </cols>
  <sheetData>
    <row r="1" spans="1:9" s="129" customFormat="1" ht="16" customHeight="1" x14ac:dyDescent="0.5">
      <c r="A1" s="300" t="s">
        <v>0</v>
      </c>
      <c r="B1" s="300"/>
      <c r="C1" s="300"/>
      <c r="D1" s="300"/>
      <c r="E1" s="300"/>
      <c r="F1" s="300"/>
    </row>
    <row r="2" spans="1:9" s="129" customFormat="1" ht="16" customHeight="1" x14ac:dyDescent="0.5">
      <c r="A2" s="5"/>
      <c r="B2" s="5"/>
      <c r="C2" s="5"/>
      <c r="D2" s="5"/>
      <c r="E2" s="5"/>
      <c r="F2" s="5"/>
    </row>
    <row r="3" spans="1:9" s="133" customFormat="1" ht="16" customHeight="1" x14ac:dyDescent="0.4">
      <c r="A3" s="301" t="s">
        <v>103</v>
      </c>
      <c r="B3" s="301"/>
      <c r="C3" s="301"/>
      <c r="D3" s="301"/>
      <c r="E3" s="301"/>
      <c r="F3" s="301"/>
    </row>
    <row r="4" spans="1:9" s="133" customFormat="1" ht="16" customHeight="1" x14ac:dyDescent="0.4">
      <c r="A4" s="8"/>
      <c r="B4" s="8"/>
      <c r="C4" s="8"/>
      <c r="D4" s="8"/>
      <c r="E4" s="8"/>
      <c r="F4" s="8"/>
    </row>
    <row r="5" spans="1:9" s="133" customFormat="1" ht="16" customHeight="1" x14ac:dyDescent="0.4">
      <c r="A5" s="305" t="s">
        <v>79</v>
      </c>
      <c r="B5" s="305"/>
      <c r="C5" s="305"/>
      <c r="D5" s="305"/>
      <c r="E5" s="305"/>
      <c r="F5" s="305"/>
    </row>
    <row r="6" spans="1:9" s="64" customFormat="1" ht="16" customHeight="1" x14ac:dyDescent="0.35">
      <c r="A6" s="193"/>
      <c r="B6" s="194"/>
      <c r="C6" s="194"/>
      <c r="D6" s="194"/>
      <c r="E6" s="194"/>
      <c r="F6" s="195"/>
    </row>
    <row r="7" spans="1:9" s="64" customFormat="1" ht="16" customHeight="1" x14ac:dyDescent="0.35">
      <c r="A7" s="196"/>
      <c r="B7" s="196"/>
      <c r="C7" s="196"/>
      <c r="D7" s="196"/>
      <c r="E7" s="196"/>
      <c r="F7" s="197"/>
    </row>
    <row r="8" spans="1:9" ht="16" customHeight="1" x14ac:dyDescent="0.35">
      <c r="A8" s="198"/>
      <c r="B8" s="199" t="s">
        <v>104</v>
      </c>
      <c r="C8" s="199"/>
      <c r="D8" s="199" t="s">
        <v>105</v>
      </c>
      <c r="E8" s="199"/>
      <c r="F8" s="200"/>
    </row>
    <row r="9" spans="1:9" ht="16" customHeight="1" x14ac:dyDescent="0.35">
      <c r="A9" s="198"/>
      <c r="B9" s="201" t="s">
        <v>106</v>
      </c>
      <c r="C9" s="201"/>
      <c r="D9" s="201" t="s">
        <v>107</v>
      </c>
      <c r="E9" s="201"/>
      <c r="F9" s="201" t="s">
        <v>108</v>
      </c>
    </row>
    <row r="10" spans="1:9" ht="16" customHeight="1" x14ac:dyDescent="0.35">
      <c r="A10" s="198"/>
      <c r="B10" s="188"/>
      <c r="C10" s="188"/>
      <c r="D10" s="188"/>
      <c r="E10" s="188"/>
      <c r="F10" s="188"/>
    </row>
    <row r="11" spans="1:9" ht="16" customHeight="1" x14ac:dyDescent="0.35">
      <c r="A11" s="277" t="s">
        <v>109</v>
      </c>
      <c r="B11" s="119">
        <v>0</v>
      </c>
      <c r="C11" s="119"/>
      <c r="D11" s="119">
        <v>0</v>
      </c>
      <c r="E11" s="119"/>
      <c r="F11" s="119">
        <f>ROUND(SUM(B11:D11),0)</f>
        <v>0</v>
      </c>
    </row>
    <row r="12" spans="1:9" ht="16" customHeight="1" x14ac:dyDescent="0.35">
      <c r="A12" s="198"/>
      <c r="B12" s="71"/>
      <c r="C12" s="71"/>
      <c r="D12" s="71"/>
      <c r="E12" s="71"/>
      <c r="F12" s="71"/>
    </row>
    <row r="13" spans="1:9" ht="16" customHeight="1" x14ac:dyDescent="0.35">
      <c r="A13" s="202"/>
      <c r="B13" s="71"/>
      <c r="C13" s="71"/>
      <c r="D13" s="71"/>
      <c r="E13" s="71"/>
      <c r="F13" s="71"/>
    </row>
    <row r="14" spans="1:9" ht="16" customHeight="1" x14ac:dyDescent="0.35">
      <c r="A14" s="203" t="s">
        <v>110</v>
      </c>
      <c r="B14" s="71">
        <v>0</v>
      </c>
      <c r="C14" s="71"/>
      <c r="D14" s="71">
        <v>0</v>
      </c>
      <c r="E14" s="71"/>
      <c r="F14" s="71">
        <f>ROUND(SUM(B14:D14),0)</f>
        <v>0</v>
      </c>
      <c r="H14" s="87"/>
      <c r="I14" s="87"/>
    </row>
    <row r="15" spans="1:9" ht="16" customHeight="1" x14ac:dyDescent="0.35">
      <c r="A15" s="203"/>
      <c r="B15" s="71"/>
      <c r="C15" s="71"/>
      <c r="D15" s="71"/>
      <c r="E15" s="71"/>
      <c r="F15" s="71"/>
      <c r="H15" s="204"/>
      <c r="I15" s="87"/>
    </row>
    <row r="16" spans="1:9" ht="16" customHeight="1" x14ac:dyDescent="0.35">
      <c r="A16" s="203" t="s">
        <v>111</v>
      </c>
      <c r="B16" s="71">
        <v>0</v>
      </c>
      <c r="C16" s="71"/>
      <c r="D16" s="71">
        <v>0</v>
      </c>
      <c r="E16" s="71"/>
      <c r="F16" s="71">
        <f>ROUND(SUM(B16:D16),0)</f>
        <v>0</v>
      </c>
      <c r="H16" s="87"/>
      <c r="I16" s="87"/>
    </row>
    <row r="17" spans="1:9" ht="16" customHeight="1" x14ac:dyDescent="0.35">
      <c r="A17" s="203"/>
      <c r="B17" s="71"/>
      <c r="C17" s="71"/>
      <c r="D17" s="71"/>
      <c r="E17" s="71"/>
      <c r="F17" s="71"/>
      <c r="H17" s="87"/>
      <c r="I17" s="87"/>
    </row>
    <row r="18" spans="1:9" ht="16" customHeight="1" x14ac:dyDescent="0.35">
      <c r="A18" s="203" t="s">
        <v>112</v>
      </c>
      <c r="B18" s="71">
        <v>0</v>
      </c>
      <c r="C18" s="71"/>
      <c r="D18" s="71">
        <v>0</v>
      </c>
      <c r="E18" s="71"/>
      <c r="F18" s="71">
        <f>ROUND(SUM(B18:D18),0)</f>
        <v>0</v>
      </c>
      <c r="H18" s="87"/>
      <c r="I18" s="87"/>
    </row>
    <row r="19" spans="1:9" ht="16" customHeight="1" x14ac:dyDescent="0.35">
      <c r="A19" s="202"/>
      <c r="B19" s="71"/>
      <c r="C19" s="71"/>
      <c r="D19" s="71"/>
      <c r="E19" s="71"/>
      <c r="F19" s="71"/>
      <c r="H19" s="87"/>
      <c r="I19" s="87"/>
    </row>
    <row r="20" spans="1:9" ht="16" customHeight="1" x14ac:dyDescent="0.35">
      <c r="A20" s="203" t="str">
        <f>IF(F21&gt;0,"Allocation of net income:","Allocation of net loss:")</f>
        <v>Allocation of net loss:</v>
      </c>
      <c r="B20" s="71"/>
      <c r="C20" s="71"/>
      <c r="D20" s="71"/>
      <c r="E20" s="71"/>
      <c r="F20" s="71"/>
    </row>
    <row r="21" spans="1:9" ht="16" customHeight="1" x14ac:dyDescent="0.35">
      <c r="A21" s="85" t="s">
        <v>113</v>
      </c>
      <c r="B21" s="71">
        <v>0</v>
      </c>
      <c r="C21" s="71"/>
      <c r="D21" s="71">
        <v>0</v>
      </c>
      <c r="E21" s="71"/>
      <c r="F21" s="71">
        <f>ROUND(SUM(B21:D21),0)</f>
        <v>0</v>
      </c>
    </row>
    <row r="22" spans="1:9" ht="16" customHeight="1" x14ac:dyDescent="0.5">
      <c r="A22" s="85"/>
      <c r="B22" s="77"/>
      <c r="C22" s="71"/>
      <c r="D22" s="77"/>
      <c r="E22" s="71"/>
      <c r="F22" s="77"/>
    </row>
    <row r="23" spans="1:9" ht="16" customHeight="1" x14ac:dyDescent="0.5">
      <c r="A23" s="278" t="s">
        <v>114</v>
      </c>
      <c r="B23" s="120">
        <v>0</v>
      </c>
      <c r="C23" s="120"/>
      <c r="D23" s="120">
        <f>-B23</f>
        <v>0</v>
      </c>
      <c r="E23" s="120"/>
      <c r="F23" s="120">
        <f>ROUND(SUM(B23:D23),0)</f>
        <v>0</v>
      </c>
    </row>
    <row r="24" spans="1:9" ht="16" customHeight="1" x14ac:dyDescent="0.35">
      <c r="A24" s="85"/>
      <c r="B24" s="58"/>
      <c r="C24" s="58"/>
      <c r="D24" s="167"/>
      <c r="E24" s="58"/>
      <c r="F24" s="58"/>
      <c r="H24" s="87"/>
      <c r="I24" s="87"/>
    </row>
    <row r="25" spans="1:9" ht="16" customHeight="1" x14ac:dyDescent="0.35">
      <c r="A25" s="198"/>
      <c r="B25" s="71"/>
      <c r="C25" s="71"/>
      <c r="D25" s="71"/>
      <c r="E25" s="71"/>
      <c r="F25" s="71"/>
      <c r="H25" s="87"/>
      <c r="I25" s="87"/>
    </row>
    <row r="26" spans="1:9" ht="16" customHeight="1" x14ac:dyDescent="0.5">
      <c r="A26" s="277" t="s">
        <v>115</v>
      </c>
      <c r="B26" s="205">
        <f>ROUND(SUM(B11:B23),0)</f>
        <v>0</v>
      </c>
      <c r="C26" s="205"/>
      <c r="D26" s="205">
        <f>ROUND(SUM(D11:D23),0)</f>
        <v>0</v>
      </c>
      <c r="E26" s="205"/>
      <c r="F26" s="205">
        <f>ROUND(SUM(F11:F23),0)</f>
        <v>0</v>
      </c>
      <c r="H26" s="87"/>
      <c r="I26" s="87"/>
    </row>
    <row r="27" spans="1:9" ht="16" customHeight="1" x14ac:dyDescent="0.35">
      <c r="A27" s="198"/>
      <c r="B27" s="71"/>
      <c r="C27" s="71"/>
      <c r="D27" s="71"/>
      <c r="E27" s="71"/>
      <c r="F27" s="71"/>
    </row>
    <row r="28" spans="1:9" ht="16" customHeight="1" x14ac:dyDescent="0.35">
      <c r="A28" s="185"/>
      <c r="B28" s="71"/>
      <c r="C28" s="71"/>
      <c r="D28" s="71"/>
      <c r="E28" s="71"/>
      <c r="F28" s="71"/>
    </row>
    <row r="29" spans="1:9" ht="16" customHeight="1" x14ac:dyDescent="0.35"/>
    <row r="30" spans="1:9" ht="16" customHeight="1" x14ac:dyDescent="0.35"/>
    <row r="31" spans="1:9" ht="16" customHeight="1" x14ac:dyDescent="0.35"/>
    <row r="32" spans="1:9" ht="16" customHeight="1" x14ac:dyDescent="0.35"/>
    <row r="33" ht="16" customHeight="1" x14ac:dyDescent="0.35"/>
    <row r="34" ht="16" customHeight="1" x14ac:dyDescent="0.35"/>
    <row r="35" ht="16" customHeight="1" x14ac:dyDescent="0.35"/>
    <row r="36" ht="16" customHeight="1" x14ac:dyDescent="0.35"/>
    <row r="37" ht="16" customHeight="1" x14ac:dyDescent="0.35"/>
    <row r="38" ht="16" customHeight="1" x14ac:dyDescent="0.35"/>
  </sheetData>
  <mergeCells count="3">
    <mergeCell ref="A3:F3"/>
    <mergeCell ref="A1:F1"/>
    <mergeCell ref="A5:F5"/>
  </mergeCells>
  <phoneticPr fontId="0" type="noConversion"/>
  <printOptions horizontalCentered="1"/>
  <pageMargins left="1" right="1" top="0.5" bottom="0.5" header="0.5" footer="0.5"/>
  <pageSetup fitToWidth="0" fitToHeight="0" orientation="portrait"/>
  <headerFooter alignWithMargins="0">
    <oddFooter>&amp;R&amp;"Times New Roman,Bold Italic"The accompanying notes are an integral part of these financial statements.&amp;"Times New Roman,Italic"
&amp;"Times New Roman,Regular"8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zoomScale="80" zoomScaleNormal="80" zoomScaleSheetLayoutView="100" workbookViewId="0">
      <selection activeCell="F26" sqref="F26"/>
    </sheetView>
  </sheetViews>
  <sheetFormatPr defaultColWidth="9" defaultRowHeight="15.5" x14ac:dyDescent="0.35"/>
  <cols>
    <col min="1" max="1" width="71.25" style="12" customWidth="1"/>
    <col min="2" max="2" width="13.58203125" style="12" customWidth="1"/>
    <col min="3" max="3" width="1" style="12" customWidth="1"/>
    <col min="4" max="4" width="13.58203125" style="10" customWidth="1"/>
    <col min="5" max="6" width="9" style="10" customWidth="1"/>
    <col min="7" max="7" width="14.75" style="10" customWidth="1"/>
    <col min="8" max="8" width="9" style="10" customWidth="1"/>
    <col min="9" max="16384" width="9" style="10"/>
  </cols>
  <sheetData>
    <row r="1" spans="1:7" s="31" customFormat="1" ht="18" customHeight="1" x14ac:dyDescent="0.5">
      <c r="A1" s="300" t="s">
        <v>0</v>
      </c>
      <c r="B1" s="300"/>
      <c r="C1" s="300"/>
      <c r="D1" s="300"/>
    </row>
    <row r="2" spans="1:7" s="31" customFormat="1" ht="16" customHeight="1" x14ac:dyDescent="0.5">
      <c r="A2" s="44"/>
      <c r="B2" s="44"/>
      <c r="C2" s="44"/>
      <c r="D2" s="47"/>
    </row>
    <row r="3" spans="1:7" s="32" customFormat="1" ht="16" customHeight="1" x14ac:dyDescent="0.4">
      <c r="A3" s="301" t="s">
        <v>116</v>
      </c>
      <c r="B3" s="301"/>
      <c r="C3" s="301"/>
      <c r="D3" s="301"/>
    </row>
    <row r="4" spans="1:7" s="32" customFormat="1" ht="16" customHeight="1" x14ac:dyDescent="0.4">
      <c r="A4" s="50"/>
      <c r="B4" s="50"/>
      <c r="C4" s="50"/>
      <c r="D4" s="45"/>
    </row>
    <row r="5" spans="1:7" s="32" customFormat="1" ht="16" customHeight="1" x14ac:dyDescent="0.4">
      <c r="A5" s="305" t="s">
        <v>79</v>
      </c>
      <c r="B5" s="305"/>
      <c r="C5" s="305"/>
      <c r="D5" s="305"/>
    </row>
    <row r="6" spans="1:7" ht="16" customHeight="1" x14ac:dyDescent="0.35">
      <c r="A6" s="51"/>
      <c r="B6" s="46"/>
      <c r="C6" s="46"/>
      <c r="D6" s="46"/>
      <c r="E6" s="30"/>
    </row>
    <row r="7" spans="1:7" ht="16" customHeight="1" x14ac:dyDescent="0.35">
      <c r="A7" s="51"/>
      <c r="B7" s="46"/>
      <c r="C7" s="46"/>
      <c r="D7" s="46"/>
      <c r="E7" s="30"/>
    </row>
    <row r="8" spans="1:7" ht="16" customHeight="1" x14ac:dyDescent="0.35">
      <c r="A8" s="207" t="s">
        <v>117</v>
      </c>
      <c r="B8" s="38"/>
      <c r="C8" s="38"/>
      <c r="D8" s="41"/>
    </row>
    <row r="9" spans="1:7" ht="16" customHeight="1" x14ac:dyDescent="0.35">
      <c r="A9" s="60" t="str">
        <f>IF(D9&gt;0,"Net Income", "Net Loss")</f>
        <v>Net Loss</v>
      </c>
      <c r="B9" s="34"/>
      <c r="C9" s="34"/>
      <c r="D9" s="48">
        <f>+'Income Statement'!D44</f>
        <v>0</v>
      </c>
      <c r="E9" s="60"/>
    </row>
    <row r="10" spans="1:7" ht="16" customHeight="1" x14ac:dyDescent="0.35">
      <c r="A10" s="36" t="str">
        <f>IF(D9&gt;0, "Adjustments to reconcile net income", "Adjustments to reconcile net loss")</f>
        <v>Adjustments to reconcile net loss</v>
      </c>
      <c r="B10" s="34"/>
      <c r="C10" s="34"/>
      <c r="D10" s="39"/>
    </row>
    <row r="11" spans="1:7" ht="16" customHeight="1" x14ac:dyDescent="0.35">
      <c r="A11" s="36" t="str">
        <f>IF(D10&gt;0, "to net cash provided by operating activities", " to net cash used in operating activities")</f>
        <v xml:space="preserve"> to net cash used in operating activities</v>
      </c>
      <c r="B11" s="34"/>
      <c r="C11" s="34"/>
      <c r="D11" s="39"/>
      <c r="G11" s="36"/>
    </row>
    <row r="12" spans="1:7" ht="16" customHeight="1" x14ac:dyDescent="0.35">
      <c r="A12" s="4" t="s">
        <v>118</v>
      </c>
      <c r="B12" s="48">
        <f>+'CF Worksheet'!B51</f>
        <v>0</v>
      </c>
      <c r="C12" s="42"/>
      <c r="D12" s="39"/>
    </row>
    <row r="13" spans="1:7" x14ac:dyDescent="0.35">
      <c r="A13" s="4" t="s">
        <v>119</v>
      </c>
      <c r="B13" s="39">
        <f>+'CF Worksheet'!B52</f>
        <v>0</v>
      </c>
    </row>
    <row r="14" spans="1:7" ht="16" customHeight="1" x14ac:dyDescent="0.35">
      <c r="A14" s="4" t="s">
        <v>120</v>
      </c>
      <c r="B14" s="39">
        <f>+'CF Worksheet'!C52</f>
        <v>0</v>
      </c>
      <c r="C14" s="40"/>
      <c r="D14" s="39"/>
    </row>
    <row r="15" spans="1:7" ht="16" customHeight="1" x14ac:dyDescent="0.35">
      <c r="A15" s="4" t="s">
        <v>121</v>
      </c>
      <c r="B15" s="39">
        <f>+'CF Worksheet'!C51</f>
        <v>0</v>
      </c>
      <c r="C15" s="34"/>
      <c r="D15" s="39"/>
    </row>
    <row r="16" spans="1:7" ht="16" customHeight="1" x14ac:dyDescent="0.35">
      <c r="A16" s="4" t="str">
        <f>IF(B16&gt;0,"Net realized income from investments","Net realized loss from investments")</f>
        <v>Net realized loss from investments</v>
      </c>
      <c r="B16" s="39">
        <f>+'CF Worksheet'!D53</f>
        <v>0</v>
      </c>
      <c r="C16" s="34"/>
      <c r="D16" s="39"/>
    </row>
    <row r="17" spans="1:5" ht="16" customHeight="1" x14ac:dyDescent="0.35">
      <c r="A17" s="4" t="s">
        <v>122</v>
      </c>
      <c r="B17" s="39"/>
      <c r="C17" s="34"/>
      <c r="D17" s="39"/>
    </row>
    <row r="18" spans="1:5" ht="16" customHeight="1" x14ac:dyDescent="0.35">
      <c r="A18" s="4" t="s">
        <v>123</v>
      </c>
      <c r="B18" s="39">
        <f>+'CF Worksheet'!D54</f>
        <v>0</v>
      </c>
      <c r="C18" s="34"/>
      <c r="D18" s="39"/>
    </row>
    <row r="19" spans="1:5" ht="16" customHeight="1" x14ac:dyDescent="0.35">
      <c r="A19" s="276" t="s">
        <v>124</v>
      </c>
      <c r="B19" s="39"/>
      <c r="C19" s="34"/>
      <c r="D19" s="39"/>
      <c r="E19" s="296"/>
    </row>
    <row r="20" spans="1:5" ht="16" customHeight="1" x14ac:dyDescent="0.35">
      <c r="A20" s="4" t="str">
        <f>'CF Worksheet'!A10</f>
        <v>Receivable for investments sold</v>
      </c>
      <c r="B20" s="39">
        <f>'CF Worksheet'!F10</f>
        <v>0</v>
      </c>
      <c r="C20" s="42"/>
      <c r="D20" s="39"/>
    </row>
    <row r="21" spans="1:5" ht="16" customHeight="1" x14ac:dyDescent="0.35">
      <c r="A21" s="4" t="str">
        <f>'CF Worksheet'!A11</f>
        <v>Interest and dividends receivable</v>
      </c>
      <c r="B21" s="39">
        <f>+'CF Worksheet'!F11</f>
        <v>0</v>
      </c>
      <c r="C21" s="40"/>
      <c r="D21" s="39"/>
    </row>
    <row r="22" spans="1:5" ht="16" customHeight="1" x14ac:dyDescent="0.35">
      <c r="A22" s="4" t="str">
        <f>'CF Worksheet'!A12</f>
        <v>Net unrealized gain on forward currency contracts</v>
      </c>
      <c r="B22" s="39">
        <f>+'CF Worksheet'!F12</f>
        <v>0</v>
      </c>
      <c r="C22" s="40"/>
      <c r="D22" s="39"/>
    </row>
    <row r="23" spans="1:5" ht="16" customHeight="1" x14ac:dyDescent="0.35">
      <c r="A23" s="4" t="str">
        <f>'CF Worksheet'!A13</f>
        <v>Net unrealized gain on futures contracts</v>
      </c>
      <c r="B23" s="39">
        <f>+'CF Worksheet'!F13</f>
        <v>0</v>
      </c>
      <c r="C23" s="40"/>
      <c r="D23" s="39"/>
    </row>
    <row r="24" spans="1:5" ht="16" customHeight="1" x14ac:dyDescent="0.35">
      <c r="A24" s="4" t="str">
        <f>'CF Worksheet'!A19</f>
        <v>Payable for investments purchased</v>
      </c>
      <c r="B24" s="39">
        <f>'CF Worksheet'!F19</f>
        <v>0</v>
      </c>
      <c r="C24" s="40"/>
      <c r="D24" s="39"/>
    </row>
    <row r="25" spans="1:5" ht="16" customHeight="1" x14ac:dyDescent="0.35">
      <c r="A25" s="4" t="str">
        <f>+'Balance Sheet'!A33</f>
        <v>Due to General Partner</v>
      </c>
      <c r="B25" s="39">
        <f>+'CF Worksheet'!F20</f>
        <v>0</v>
      </c>
      <c r="C25" s="40"/>
      <c r="D25" s="39"/>
    </row>
    <row r="26" spans="1:5" ht="16" customHeight="1" x14ac:dyDescent="0.35">
      <c r="A26" s="4" t="str">
        <f>'CF Worksheet'!A21</f>
        <v>Management fees payable</v>
      </c>
      <c r="B26" s="39">
        <f>'CF Worksheet'!F21</f>
        <v>0</v>
      </c>
      <c r="C26" s="40"/>
      <c r="D26" s="39"/>
    </row>
    <row r="27" spans="1:5" ht="16" customHeight="1" x14ac:dyDescent="0.35">
      <c r="A27" s="4" t="str">
        <f>'CF Worksheet'!A22</f>
        <v>Interest, dividends and stock loan fees payable</v>
      </c>
      <c r="B27" s="39">
        <f>'CF Worksheet'!F22</f>
        <v>0</v>
      </c>
      <c r="C27" s="40"/>
      <c r="D27" s="39"/>
    </row>
    <row r="28" spans="1:5" ht="16" customHeight="1" x14ac:dyDescent="0.35">
      <c r="A28" s="4" t="str">
        <f>'CF Worksheet'!A23</f>
        <v>Other liabilities</v>
      </c>
      <c r="B28" s="39">
        <f>'CF Worksheet'!F23</f>
        <v>0</v>
      </c>
      <c r="C28" s="40"/>
      <c r="D28" s="39"/>
    </row>
    <row r="29" spans="1:5" ht="17" x14ac:dyDescent="0.35">
      <c r="A29" s="4" t="str">
        <f>'CF Worksheet'!A24</f>
        <v>Net unrealized loss on swap transactions</v>
      </c>
      <c r="B29" s="49">
        <f>'CF Worksheet'!F24</f>
        <v>0</v>
      </c>
    </row>
    <row r="30" spans="1:5" ht="16" customHeight="1" x14ac:dyDescent="0.35">
      <c r="A30" s="34"/>
      <c r="B30" s="34"/>
      <c r="C30" s="43"/>
      <c r="D30" s="39"/>
    </row>
    <row r="31" spans="1:5" ht="16" customHeight="1" x14ac:dyDescent="0.35">
      <c r="A31" s="281" t="s">
        <v>125</v>
      </c>
      <c r="B31" s="39"/>
      <c r="C31" s="39"/>
      <c r="D31" s="49">
        <f>ROUND(SUM(B12:B29),0)</f>
        <v>0</v>
      </c>
    </row>
    <row r="32" spans="1:5" ht="16" customHeight="1" x14ac:dyDescent="0.35">
      <c r="A32" s="35"/>
      <c r="B32" s="39"/>
      <c r="C32" s="39"/>
      <c r="D32" s="39"/>
    </row>
    <row r="33" spans="1:7" ht="16" customHeight="1" x14ac:dyDescent="0.35">
      <c r="A33" s="283" t="str">
        <f>IF(D32&gt;0, "Net Cash Provided by Operating Activities", "Net Cash Used in Operating Activities")</f>
        <v>Net Cash Used in Operating Activities</v>
      </c>
      <c r="B33" s="39"/>
      <c r="C33" s="39"/>
      <c r="D33" s="39">
        <f>ROUND((D31+D9),0)</f>
        <v>0</v>
      </c>
      <c r="G33" s="207"/>
    </row>
    <row r="34" spans="1:7" ht="16" customHeight="1" x14ac:dyDescent="0.35">
      <c r="A34" s="34"/>
      <c r="B34" s="39"/>
      <c r="C34" s="39"/>
      <c r="D34" s="39"/>
    </row>
    <row r="35" spans="1:7" ht="16" customHeight="1" x14ac:dyDescent="0.35">
      <c r="A35" s="207" t="s">
        <v>126</v>
      </c>
      <c r="B35" s="39"/>
      <c r="C35" s="39"/>
      <c r="D35" s="39"/>
    </row>
    <row r="36" spans="1:7" ht="16" customHeight="1" x14ac:dyDescent="0.35">
      <c r="A36" s="84" t="str">
        <f>'Partners Capital'!A14</f>
        <v>Capital contributions</v>
      </c>
      <c r="B36" s="39">
        <f>+'CF Worksheet'!J63</f>
        <v>0</v>
      </c>
      <c r="C36" s="39"/>
      <c r="D36" s="39"/>
    </row>
    <row r="37" spans="1:7" ht="16" customHeight="1" x14ac:dyDescent="0.35">
      <c r="A37" s="84" t="str">
        <f>'Partners Capital'!A16</f>
        <v>Capital withdrawals</v>
      </c>
      <c r="B37" s="39">
        <f>+'CF Worksheet'!J64</f>
        <v>0</v>
      </c>
      <c r="C37" s="39"/>
      <c r="D37" s="39"/>
    </row>
    <row r="38" spans="1:7" ht="16" customHeight="1" x14ac:dyDescent="0.35">
      <c r="A38" s="280" t="s">
        <v>127</v>
      </c>
      <c r="B38" s="49">
        <f>'CF Worksheet'!H26</f>
        <v>0</v>
      </c>
      <c r="C38" s="39"/>
      <c r="D38" s="39"/>
    </row>
    <row r="39" spans="1:7" ht="16" customHeight="1" x14ac:dyDescent="0.35">
      <c r="A39" s="34"/>
      <c r="B39" s="39"/>
      <c r="C39" s="39"/>
      <c r="D39" s="39"/>
    </row>
    <row r="40" spans="1:7" ht="16" customHeight="1" x14ac:dyDescent="0.5">
      <c r="A40" s="283" t="str">
        <f>IF(D39&gt;0, "Net Cash Provided by Financing Activities", "Net Cash Used in Financing Activities")</f>
        <v>Net Cash Used in Financing Activities</v>
      </c>
      <c r="B40" s="39"/>
      <c r="C40" s="39"/>
      <c r="D40" s="255">
        <f>ROUND(SUM(B36:B38),0)</f>
        <v>0</v>
      </c>
    </row>
    <row r="41" spans="1:7" ht="16" customHeight="1" x14ac:dyDescent="0.35">
      <c r="A41" s="34"/>
      <c r="B41" s="39"/>
      <c r="C41" s="39"/>
      <c r="D41" s="39"/>
    </row>
    <row r="42" spans="1:7" ht="18" customHeight="1" x14ac:dyDescent="0.35">
      <c r="A42" s="300" t="s">
        <v>0</v>
      </c>
      <c r="B42" s="300"/>
      <c r="C42" s="300"/>
      <c r="D42" s="300"/>
    </row>
    <row r="43" spans="1:7" ht="16" customHeight="1" x14ac:dyDescent="0.35">
      <c r="A43" s="44"/>
      <c r="B43" s="44"/>
      <c r="C43" s="44"/>
      <c r="D43" s="47"/>
    </row>
    <row r="44" spans="1:7" ht="16" customHeight="1" x14ac:dyDescent="0.35">
      <c r="A44" s="301" t="s">
        <v>128</v>
      </c>
      <c r="B44" s="301"/>
      <c r="C44" s="301"/>
      <c r="D44" s="301"/>
    </row>
    <row r="45" spans="1:7" ht="16" customHeight="1" x14ac:dyDescent="0.35">
      <c r="A45" s="50"/>
      <c r="B45" s="50"/>
      <c r="C45" s="50"/>
      <c r="D45" s="45"/>
    </row>
    <row r="46" spans="1:7" ht="16" customHeight="1" x14ac:dyDescent="0.35">
      <c r="A46" s="305" t="s">
        <v>79</v>
      </c>
      <c r="B46" s="305"/>
      <c r="C46" s="305"/>
      <c r="D46" s="305"/>
    </row>
    <row r="47" spans="1:7" ht="16" customHeight="1" x14ac:dyDescent="0.35">
      <c r="A47" s="34"/>
      <c r="B47" s="39"/>
      <c r="C47" s="39"/>
      <c r="D47" s="39"/>
    </row>
    <row r="48" spans="1:7" ht="16" customHeight="1" x14ac:dyDescent="0.35">
      <c r="A48" s="34"/>
      <c r="B48" s="39"/>
      <c r="C48" s="39"/>
      <c r="D48" s="39"/>
    </row>
    <row r="49" spans="1:7" ht="16" customHeight="1" x14ac:dyDescent="0.35">
      <c r="A49" s="283" t="s">
        <v>215</v>
      </c>
      <c r="B49" s="39"/>
      <c r="C49" s="39"/>
      <c r="D49" s="2">
        <f>ROUND((D33+D40),0)</f>
        <v>0</v>
      </c>
      <c r="E49" s="296"/>
      <c r="G49" s="279"/>
    </row>
    <row r="50" spans="1:7" ht="16" customHeight="1" x14ac:dyDescent="0.35">
      <c r="A50" s="61"/>
      <c r="B50" s="39"/>
      <c r="C50" s="39"/>
    </row>
    <row r="51" spans="1:7" ht="16" customHeight="1" x14ac:dyDescent="0.35">
      <c r="A51" s="297" t="s">
        <v>216</v>
      </c>
      <c r="B51" s="39"/>
      <c r="C51" s="39"/>
      <c r="D51" s="49">
        <f>'CF Worksheet'!C9+'CF Worksheet'!C13</f>
        <v>0</v>
      </c>
      <c r="E51" s="296"/>
    </row>
    <row r="52" spans="1:7" ht="16" customHeight="1" x14ac:dyDescent="0.35">
      <c r="A52" s="34"/>
      <c r="B52" s="39"/>
      <c r="C52" s="39"/>
      <c r="D52" s="39"/>
    </row>
    <row r="53" spans="1:7" ht="16" customHeight="1" x14ac:dyDescent="0.5">
      <c r="A53" s="297" t="s">
        <v>217</v>
      </c>
      <c r="B53" s="39"/>
      <c r="C53" s="39"/>
      <c r="D53" s="54">
        <f>ROUND((D49+D51),0)</f>
        <v>0</v>
      </c>
      <c r="E53" s="296"/>
    </row>
    <row r="54" spans="1:7" ht="16" customHeight="1" x14ac:dyDescent="0.35">
      <c r="A54" s="34"/>
      <c r="B54" s="34"/>
      <c r="C54" s="34"/>
      <c r="D54" s="34"/>
    </row>
    <row r="55" spans="1:7" ht="16" customHeight="1" x14ac:dyDescent="0.35">
      <c r="A55" s="33"/>
      <c r="B55" s="33"/>
      <c r="C55" s="33"/>
      <c r="D55" s="33"/>
    </row>
    <row r="56" spans="1:7" ht="16" customHeight="1" x14ac:dyDescent="0.35">
      <c r="A56" s="207" t="s">
        <v>129</v>
      </c>
      <c r="B56" s="34"/>
      <c r="C56" s="34"/>
      <c r="D56" s="34"/>
    </row>
    <row r="57" spans="1:7" ht="16" customHeight="1" x14ac:dyDescent="0.5">
      <c r="A57" s="38"/>
      <c r="B57" s="34"/>
      <c r="C57" s="34"/>
      <c r="D57" s="54"/>
      <c r="F57" s="49"/>
    </row>
    <row r="58" spans="1:7" ht="16" customHeight="1" x14ac:dyDescent="0.35">
      <c r="A58" s="36" t="s">
        <v>130</v>
      </c>
      <c r="B58" s="34"/>
      <c r="C58" s="34"/>
      <c r="D58" s="48">
        <f>'CF Worksheet'!I43</f>
        <v>0</v>
      </c>
    </row>
    <row r="59" spans="1:7" ht="16" customHeight="1" x14ac:dyDescent="0.35">
      <c r="A59" s="36"/>
      <c r="B59" s="34"/>
      <c r="C59" s="34"/>
      <c r="D59" s="48"/>
    </row>
    <row r="60" spans="1:7" ht="16" customHeight="1" x14ac:dyDescent="0.35">
      <c r="A60" s="280" t="s">
        <v>131</v>
      </c>
      <c r="B60" s="80"/>
      <c r="C60" s="80"/>
      <c r="D60" s="48">
        <f>'CF Worksheet'!C26</f>
        <v>0</v>
      </c>
    </row>
    <row r="61" spans="1:7" ht="16" customHeight="1" x14ac:dyDescent="0.35">
      <c r="A61" s="36"/>
      <c r="B61" s="80"/>
      <c r="C61" s="80"/>
      <c r="D61" s="48"/>
    </row>
    <row r="62" spans="1:7" ht="16" customHeight="1" x14ac:dyDescent="0.35">
      <c r="A62" s="280" t="s">
        <v>132</v>
      </c>
      <c r="B62" s="34"/>
      <c r="C62" s="34"/>
      <c r="D62" s="34"/>
    </row>
    <row r="63" spans="1:7" ht="16" customHeight="1" x14ac:dyDescent="0.35">
      <c r="A63" s="4" t="s">
        <v>133</v>
      </c>
      <c r="B63" s="34"/>
      <c r="C63" s="34"/>
      <c r="D63" s="48">
        <f>+'CF Worksheet'!B25</f>
        <v>0</v>
      </c>
    </row>
    <row r="64" spans="1:7" s="64" customFormat="1" ht="16" customHeight="1" x14ac:dyDescent="0.35">
      <c r="A64" s="4" t="s">
        <v>134</v>
      </c>
      <c r="B64" s="34"/>
      <c r="C64" s="34"/>
      <c r="D64" s="48">
        <v>0</v>
      </c>
    </row>
    <row r="65" spans="1:5" s="64" customFormat="1" ht="16" customHeight="1" x14ac:dyDescent="0.35">
      <c r="A65" s="79"/>
      <c r="B65" s="80"/>
      <c r="C65" s="80"/>
      <c r="D65" s="80"/>
    </row>
    <row r="66" spans="1:5" s="64" customFormat="1" ht="16" customHeight="1" x14ac:dyDescent="0.35">
      <c r="A66" s="81"/>
      <c r="B66" s="82"/>
      <c r="C66" s="82"/>
      <c r="D66" s="83"/>
    </row>
    <row r="67" spans="1:5" ht="16" customHeight="1" x14ac:dyDescent="0.35">
      <c r="A67" s="295" t="s">
        <v>218</v>
      </c>
      <c r="E67" s="296"/>
    </row>
    <row r="68" spans="1:5" ht="16" customHeight="1" x14ac:dyDescent="0.35">
      <c r="A68" s="295" t="s">
        <v>219</v>
      </c>
    </row>
    <row r="69" spans="1:5" ht="16" customHeight="1" x14ac:dyDescent="0.35"/>
    <row r="70" spans="1:5" ht="16.149999999999999" customHeight="1" x14ac:dyDescent="0.35">
      <c r="A70" s="280" t="s">
        <v>6</v>
      </c>
    </row>
    <row r="71" spans="1:5" ht="16.149999999999999" customHeight="1" x14ac:dyDescent="0.35">
      <c r="A71" s="81" t="s">
        <v>220</v>
      </c>
    </row>
    <row r="72" spans="1:5" ht="16.149999999999999" customHeight="1" x14ac:dyDescent="0.35">
      <c r="A72" s="81" t="s">
        <v>7</v>
      </c>
    </row>
    <row r="73" spans="1:5" ht="16.149999999999999" customHeight="1" x14ac:dyDescent="0.35">
      <c r="A73" s="81" t="s">
        <v>8</v>
      </c>
    </row>
    <row r="74" spans="1:5" ht="16.149999999999999" customHeight="1" x14ac:dyDescent="0.35">
      <c r="A74" s="81" t="s">
        <v>213</v>
      </c>
      <c r="D74" s="299"/>
    </row>
    <row r="75" spans="1:5" s="298" customFormat="1" ht="16.149999999999999" customHeight="1" x14ac:dyDescent="0.3">
      <c r="A75" s="298" t="s">
        <v>221</v>
      </c>
    </row>
    <row r="76" spans="1:5" ht="16.149999999999999" customHeight="1" x14ac:dyDescent="0.35"/>
    <row r="77" spans="1:5" ht="16.149999999999999" customHeight="1" x14ac:dyDescent="0.35"/>
    <row r="78" spans="1:5" ht="16.149999999999999" customHeight="1" x14ac:dyDescent="0.35"/>
    <row r="79" spans="1:5" ht="16.149999999999999" customHeight="1" x14ac:dyDescent="0.35"/>
    <row r="80" spans="1:5" ht="16.149999999999999" customHeight="1" x14ac:dyDescent="0.35"/>
    <row r="81" ht="16.149999999999999" customHeight="1" x14ac:dyDescent="0.35"/>
    <row r="82" ht="16.149999999999999" customHeight="1" x14ac:dyDescent="0.35"/>
    <row r="83" ht="16.149999999999999" customHeight="1" x14ac:dyDescent="0.35"/>
    <row r="84" ht="16.149999999999999" customHeight="1" x14ac:dyDescent="0.35"/>
    <row r="85" ht="16.149999999999999" customHeight="1" x14ac:dyDescent="0.35"/>
    <row r="86" ht="16.149999999999999" customHeight="1" x14ac:dyDescent="0.35"/>
    <row r="87" ht="16.149999999999999" customHeight="1" x14ac:dyDescent="0.35"/>
    <row r="88" ht="16.149999999999999" customHeight="1" x14ac:dyDescent="0.35"/>
    <row r="89" ht="16.149999999999999" customHeight="1" x14ac:dyDescent="0.35"/>
    <row r="90" ht="16.149999999999999" customHeight="1" x14ac:dyDescent="0.35"/>
    <row r="91" ht="16.149999999999999" customHeight="1" x14ac:dyDescent="0.35"/>
    <row r="92" ht="16.149999999999999" customHeight="1" x14ac:dyDescent="0.35"/>
    <row r="93" ht="16.149999999999999" customHeight="1" x14ac:dyDescent="0.35"/>
    <row r="94" ht="16.149999999999999" customHeight="1" x14ac:dyDescent="0.35"/>
    <row r="95" ht="16.149999999999999" customHeight="1" x14ac:dyDescent="0.35"/>
    <row r="96" ht="16.149999999999999" customHeight="1" x14ac:dyDescent="0.35"/>
    <row r="97" ht="16.149999999999999" customHeight="1" x14ac:dyDescent="0.35"/>
    <row r="98" ht="16.149999999999999" customHeight="1" x14ac:dyDescent="0.35"/>
    <row r="99" ht="16.149999999999999" customHeight="1" x14ac:dyDescent="0.35"/>
    <row r="100" ht="16.149999999999999" customHeight="1" x14ac:dyDescent="0.35"/>
    <row r="101" ht="16.149999999999999" customHeight="1" x14ac:dyDescent="0.35"/>
    <row r="102" ht="16.149999999999999" customHeight="1" x14ac:dyDescent="0.35"/>
    <row r="103" ht="16.149999999999999" customHeight="1" x14ac:dyDescent="0.35"/>
    <row r="104" ht="16.149999999999999" customHeight="1" x14ac:dyDescent="0.35"/>
    <row r="105" ht="16.149999999999999" customHeight="1" x14ac:dyDescent="0.35"/>
    <row r="106" ht="16.149999999999999" customHeight="1" x14ac:dyDescent="0.35"/>
    <row r="107" ht="16.149999999999999" customHeight="1" x14ac:dyDescent="0.35"/>
    <row r="108" ht="16.149999999999999" customHeight="1" x14ac:dyDescent="0.35"/>
    <row r="109" ht="16.149999999999999" customHeight="1" x14ac:dyDescent="0.35"/>
    <row r="110" ht="16.149999999999999" customHeight="1" x14ac:dyDescent="0.35"/>
    <row r="111" ht="16.149999999999999" customHeight="1" x14ac:dyDescent="0.35"/>
    <row r="112" ht="16.149999999999999" customHeight="1" x14ac:dyDescent="0.35"/>
    <row r="113" ht="16.149999999999999" customHeight="1" x14ac:dyDescent="0.35"/>
    <row r="114" ht="16.149999999999999" customHeight="1" x14ac:dyDescent="0.35"/>
    <row r="115" ht="16.149999999999999" customHeight="1" x14ac:dyDescent="0.35"/>
    <row r="116" ht="16.149999999999999" customHeight="1" x14ac:dyDescent="0.35"/>
    <row r="117" ht="16.149999999999999" customHeight="1" x14ac:dyDescent="0.35"/>
    <row r="118" ht="16.149999999999999" customHeight="1" x14ac:dyDescent="0.35"/>
    <row r="119" ht="16.149999999999999" customHeight="1" x14ac:dyDescent="0.35"/>
    <row r="120" ht="16.149999999999999" customHeight="1" x14ac:dyDescent="0.35"/>
    <row r="121" ht="16.149999999999999" customHeight="1" x14ac:dyDescent="0.35"/>
    <row r="122" ht="16.149999999999999" customHeight="1" x14ac:dyDescent="0.35"/>
    <row r="123" ht="16.149999999999999" customHeight="1" x14ac:dyDescent="0.35"/>
    <row r="124" ht="16.149999999999999" customHeight="1" x14ac:dyDescent="0.35"/>
    <row r="125" ht="16.149999999999999" customHeight="1" x14ac:dyDescent="0.35"/>
    <row r="126" ht="16.149999999999999" customHeight="1" x14ac:dyDescent="0.35"/>
    <row r="127" ht="16.149999999999999" customHeight="1" x14ac:dyDescent="0.35"/>
    <row r="128" ht="16.149999999999999" customHeight="1" x14ac:dyDescent="0.35"/>
    <row r="129" ht="16.149999999999999" customHeight="1" x14ac:dyDescent="0.35"/>
    <row r="130" ht="16.149999999999999" customHeight="1" x14ac:dyDescent="0.35"/>
    <row r="131" ht="16.149999999999999" customHeight="1" x14ac:dyDescent="0.35"/>
    <row r="132" ht="16.149999999999999" customHeight="1" x14ac:dyDescent="0.35"/>
    <row r="133" ht="16.149999999999999" customHeight="1" x14ac:dyDescent="0.35"/>
    <row r="134" ht="16.149999999999999" customHeight="1" x14ac:dyDescent="0.35"/>
    <row r="135" ht="16.149999999999999" customHeight="1" x14ac:dyDescent="0.35"/>
    <row r="136" ht="16.149999999999999" customHeight="1" x14ac:dyDescent="0.35"/>
    <row r="137" ht="16.149999999999999" customHeight="1" x14ac:dyDescent="0.35"/>
    <row r="138" ht="16.149999999999999" customHeight="1" x14ac:dyDescent="0.35"/>
    <row r="139" ht="16.149999999999999" customHeight="1" x14ac:dyDescent="0.35"/>
    <row r="140" ht="16.149999999999999" customHeight="1" x14ac:dyDescent="0.35"/>
    <row r="141" ht="16.149999999999999" customHeight="1" x14ac:dyDescent="0.35"/>
    <row r="142" ht="16.149999999999999" customHeight="1" x14ac:dyDescent="0.35"/>
    <row r="143" ht="16.149999999999999" customHeight="1" x14ac:dyDescent="0.35"/>
    <row r="144" ht="16.149999999999999" customHeight="1" x14ac:dyDescent="0.35"/>
    <row r="145" ht="16.149999999999999" customHeight="1" x14ac:dyDescent="0.35"/>
    <row r="146" ht="16.149999999999999" customHeight="1" x14ac:dyDescent="0.35"/>
    <row r="147" ht="16.149999999999999" customHeight="1" x14ac:dyDescent="0.35"/>
    <row r="148" ht="16.149999999999999" customHeight="1" x14ac:dyDescent="0.35"/>
    <row r="149" ht="16.149999999999999" customHeight="1" x14ac:dyDescent="0.35"/>
    <row r="150" ht="16.149999999999999" customHeight="1" x14ac:dyDescent="0.35"/>
    <row r="151" ht="16.149999999999999" customHeight="1" x14ac:dyDescent="0.35"/>
    <row r="152" ht="16.149999999999999" customHeight="1" x14ac:dyDescent="0.35"/>
    <row r="153" ht="16.149999999999999" customHeight="1" x14ac:dyDescent="0.35"/>
    <row r="154" ht="16.149999999999999" customHeight="1" x14ac:dyDescent="0.35"/>
    <row r="155" ht="16.149999999999999" customHeight="1" x14ac:dyDescent="0.35"/>
    <row r="156" ht="16.149999999999999" customHeight="1" x14ac:dyDescent="0.35"/>
    <row r="157" ht="16.149999999999999" customHeight="1" x14ac:dyDescent="0.35"/>
    <row r="158" ht="16.149999999999999" customHeight="1" x14ac:dyDescent="0.35"/>
    <row r="159" ht="16.149999999999999" customHeight="1" x14ac:dyDescent="0.35"/>
    <row r="160" ht="16.149999999999999" customHeight="1" x14ac:dyDescent="0.35"/>
    <row r="161" ht="16.149999999999999" customHeight="1" x14ac:dyDescent="0.35"/>
    <row r="162" ht="16.149999999999999" customHeight="1" x14ac:dyDescent="0.35"/>
    <row r="163" ht="16.149999999999999" customHeight="1" x14ac:dyDescent="0.35"/>
    <row r="164" ht="16.149999999999999" customHeight="1" x14ac:dyDescent="0.35"/>
    <row r="165" ht="16.149999999999999" customHeight="1" x14ac:dyDescent="0.35"/>
    <row r="166" ht="16.149999999999999" customHeight="1" x14ac:dyDescent="0.35"/>
    <row r="167" ht="16.149999999999999" customHeight="1" x14ac:dyDescent="0.35"/>
    <row r="168" ht="16.149999999999999" customHeight="1" x14ac:dyDescent="0.35"/>
    <row r="169" ht="16.149999999999999" customHeight="1" x14ac:dyDescent="0.35"/>
    <row r="170" ht="16.149999999999999" customHeight="1" x14ac:dyDescent="0.35"/>
    <row r="171" ht="16.149999999999999" customHeight="1" x14ac:dyDescent="0.35"/>
    <row r="172" ht="16.149999999999999" customHeight="1" x14ac:dyDescent="0.35"/>
    <row r="173" ht="16.149999999999999" customHeight="1" x14ac:dyDescent="0.35"/>
    <row r="174" ht="16.149999999999999" customHeight="1" x14ac:dyDescent="0.35"/>
    <row r="175" ht="16.149999999999999" customHeight="1" x14ac:dyDescent="0.35"/>
    <row r="176" ht="16.149999999999999" customHeight="1" x14ac:dyDescent="0.35"/>
    <row r="177" ht="16.149999999999999" customHeight="1" x14ac:dyDescent="0.35"/>
    <row r="178" ht="16.149999999999999" customHeight="1" x14ac:dyDescent="0.35"/>
    <row r="179" ht="16.149999999999999" customHeight="1" x14ac:dyDescent="0.35"/>
    <row r="180" ht="16.149999999999999" customHeight="1" x14ac:dyDescent="0.35"/>
    <row r="181" ht="16.149999999999999" customHeight="1" x14ac:dyDescent="0.35"/>
    <row r="182" ht="16.149999999999999" customHeight="1" x14ac:dyDescent="0.35"/>
    <row r="183" ht="16.149999999999999" customHeight="1" x14ac:dyDescent="0.35"/>
    <row r="184" ht="16.149999999999999" customHeight="1" x14ac:dyDescent="0.35"/>
    <row r="185" ht="16.149999999999999" customHeight="1" x14ac:dyDescent="0.35"/>
    <row r="186" ht="16.149999999999999" customHeight="1" x14ac:dyDescent="0.35"/>
    <row r="187" ht="16.149999999999999" customHeight="1" x14ac:dyDescent="0.35"/>
    <row r="188" ht="16.149999999999999" customHeight="1" x14ac:dyDescent="0.35"/>
    <row r="189" ht="16.149999999999999" customHeight="1" x14ac:dyDescent="0.35"/>
    <row r="190" ht="16.149999999999999" customHeight="1" x14ac:dyDescent="0.35"/>
    <row r="191" ht="16.149999999999999" customHeight="1" x14ac:dyDescent="0.35"/>
    <row r="192" ht="16.149999999999999" customHeight="1" x14ac:dyDescent="0.35"/>
    <row r="193" ht="16.149999999999999" customHeight="1" x14ac:dyDescent="0.35"/>
    <row r="194" ht="16.149999999999999" customHeight="1" x14ac:dyDescent="0.35"/>
    <row r="195" ht="16.149999999999999" customHeight="1" x14ac:dyDescent="0.35"/>
    <row r="196" ht="16.149999999999999" customHeight="1" x14ac:dyDescent="0.35"/>
    <row r="197" ht="16.149999999999999" customHeight="1" x14ac:dyDescent="0.35"/>
    <row r="198" ht="16.149999999999999" customHeight="1" x14ac:dyDescent="0.35"/>
    <row r="199" ht="16.149999999999999" customHeight="1" x14ac:dyDescent="0.35"/>
    <row r="200" ht="16.149999999999999" customHeight="1" x14ac:dyDescent="0.35"/>
    <row r="201" ht="16.149999999999999" customHeight="1" x14ac:dyDescent="0.35"/>
    <row r="202" ht="16.149999999999999" customHeight="1" x14ac:dyDescent="0.35"/>
    <row r="203" ht="16.149999999999999" customHeight="1" x14ac:dyDescent="0.35"/>
    <row r="204" ht="16.149999999999999" customHeight="1" x14ac:dyDescent="0.35"/>
    <row r="205" ht="16.149999999999999" customHeight="1" x14ac:dyDescent="0.35"/>
    <row r="206" ht="16.149999999999999" customHeight="1" x14ac:dyDescent="0.35"/>
    <row r="207" ht="16.149999999999999" customHeight="1" x14ac:dyDescent="0.35"/>
    <row r="208" ht="16.149999999999999" customHeight="1" x14ac:dyDescent="0.35"/>
    <row r="209" ht="16.149999999999999" customHeight="1" x14ac:dyDescent="0.35"/>
    <row r="210" ht="16.149999999999999" customHeight="1" x14ac:dyDescent="0.35"/>
    <row r="211" ht="16.149999999999999" customHeight="1" x14ac:dyDescent="0.35"/>
    <row r="212" ht="16.149999999999999" customHeight="1" x14ac:dyDescent="0.35"/>
    <row r="213" ht="16.149999999999999" customHeight="1" x14ac:dyDescent="0.35"/>
    <row r="214" ht="16.149999999999999" customHeight="1" x14ac:dyDescent="0.35"/>
    <row r="215" ht="16.149999999999999" customHeight="1" x14ac:dyDescent="0.35"/>
    <row r="216" ht="16.149999999999999" customHeight="1" x14ac:dyDescent="0.35"/>
    <row r="217" ht="16.149999999999999" customHeight="1" x14ac:dyDescent="0.35"/>
    <row r="218" ht="16.149999999999999" customHeight="1" x14ac:dyDescent="0.35"/>
    <row r="219" ht="16.149999999999999" customHeight="1" x14ac:dyDescent="0.35"/>
    <row r="220" ht="16.149999999999999" customHeight="1" x14ac:dyDescent="0.35"/>
    <row r="221" ht="16.149999999999999" customHeight="1" x14ac:dyDescent="0.35"/>
    <row r="222" ht="16.149999999999999" customHeight="1" x14ac:dyDescent="0.35"/>
    <row r="223" ht="16.149999999999999" customHeight="1" x14ac:dyDescent="0.35"/>
    <row r="224" ht="16.149999999999999" customHeight="1" x14ac:dyDescent="0.35"/>
    <row r="225" ht="16.149999999999999" customHeight="1" x14ac:dyDescent="0.35"/>
    <row r="226" ht="16.149999999999999" customHeight="1" x14ac:dyDescent="0.35"/>
    <row r="227" ht="16.149999999999999" customHeight="1" x14ac:dyDescent="0.35"/>
    <row r="228" ht="16.149999999999999" customHeight="1" x14ac:dyDescent="0.35"/>
    <row r="229" ht="16.149999999999999" customHeight="1" x14ac:dyDescent="0.35"/>
    <row r="230" ht="16.149999999999999" customHeight="1" x14ac:dyDescent="0.35"/>
    <row r="231" ht="16.149999999999999" customHeight="1" x14ac:dyDescent="0.35"/>
    <row r="232" ht="16.149999999999999" customHeight="1" x14ac:dyDescent="0.35"/>
    <row r="233" ht="16.149999999999999" customHeight="1" x14ac:dyDescent="0.35"/>
  </sheetData>
  <mergeCells count="6">
    <mergeCell ref="A46:D46"/>
    <mergeCell ref="A1:D1"/>
    <mergeCell ref="A3:D3"/>
    <mergeCell ref="A5:D5"/>
    <mergeCell ref="A42:D42"/>
    <mergeCell ref="A44:D44"/>
  </mergeCells>
  <phoneticPr fontId="0" type="noConversion"/>
  <printOptions horizontalCentered="1"/>
  <pageMargins left="1" right="1" top="0.5" bottom="0.5" header="0.5" footer="0.5"/>
  <pageSetup firstPageNumber="9" orientation="portrait" useFirstPageNumber="1"/>
  <headerFooter alignWithMargins="0">
    <oddFooter>&amp;R&amp;"Times New Roman,Bold Italic"The accompanying notes are an integral part of these financial statements.&amp;"Times New Roman,Italic"
&amp;"Times New Roman,Regular"&amp;P</oddFooter>
  </headerFooter>
  <rowBreaks count="1" manualBreakCount="1">
    <brk id="43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="75" zoomScaleNormal="75" zoomScaleSheetLayoutView="75" workbookViewId="0">
      <pane xSplit="1" ySplit="7" topLeftCell="B17" activePane="bottomRight" state="frozen"/>
      <selection activeCell="H63" sqref="H63"/>
      <selection pane="topRight" activeCell="H63" sqref="H63"/>
      <selection pane="bottomLeft" activeCell="H63" sqref="H63"/>
      <selection pane="bottomRight" activeCell="A10" sqref="A10:XFD10"/>
    </sheetView>
  </sheetViews>
  <sheetFormatPr defaultColWidth="9" defaultRowHeight="15.5" x14ac:dyDescent="0.35"/>
  <cols>
    <col min="1" max="1" width="49.5" style="10" customWidth="1"/>
    <col min="2" max="2" width="14.08203125" style="10" customWidth="1"/>
    <col min="3" max="4" width="15.08203125" style="10" customWidth="1"/>
    <col min="5" max="5" width="14.75" style="10" customWidth="1"/>
    <col min="6" max="6" width="13.25" style="10" customWidth="1"/>
    <col min="7" max="7" width="3.58203125" style="111" customWidth="1"/>
    <col min="8" max="8" width="14" style="10" customWidth="1"/>
    <col min="9" max="9" width="9.5" style="10" customWidth="1"/>
    <col min="10" max="10" width="14.33203125" style="10" customWidth="1"/>
    <col min="11" max="11" width="10.5" style="10" customWidth="1"/>
    <col min="12" max="12" width="9" style="10" customWidth="1"/>
    <col min="13" max="16384" width="9" style="10"/>
  </cols>
  <sheetData>
    <row r="1" spans="1:12" x14ac:dyDescent="0.35">
      <c r="A1" s="63" t="str">
        <f>'Cash Flow'!A1</f>
        <v>XYZ FUND, LP</v>
      </c>
    </row>
    <row r="2" spans="1:12" x14ac:dyDescent="0.35">
      <c r="A2" s="62" t="s">
        <v>135</v>
      </c>
    </row>
    <row r="3" spans="1:12" x14ac:dyDescent="0.35">
      <c r="A3" s="286" t="str">
        <f>+'Balance Sheet'!A5:D5</f>
        <v>12/31/20XX</v>
      </c>
    </row>
    <row r="5" spans="1:12" x14ac:dyDescent="0.35">
      <c r="B5" s="16"/>
      <c r="C5" s="16"/>
      <c r="D5" s="16"/>
      <c r="E5" s="16"/>
      <c r="F5" s="16"/>
      <c r="G5" s="112"/>
      <c r="H5" s="16"/>
    </row>
    <row r="6" spans="1:12" x14ac:dyDescent="0.35">
      <c r="B6" s="16"/>
      <c r="C6" s="16"/>
      <c r="D6" s="16"/>
      <c r="E6" s="16"/>
      <c r="F6" s="16"/>
      <c r="G6" s="112"/>
      <c r="H6" s="16"/>
    </row>
    <row r="7" spans="1:12" s="13" customFormat="1" x14ac:dyDescent="0.35">
      <c r="B7" s="284" t="str">
        <f>+'Balance Sheet'!A5</f>
        <v>12/31/20XX</v>
      </c>
      <c r="C7" s="287" t="s">
        <v>2</v>
      </c>
      <c r="D7" s="17" t="s">
        <v>136</v>
      </c>
      <c r="E7" s="11" t="s">
        <v>137</v>
      </c>
      <c r="F7" s="11" t="s">
        <v>138</v>
      </c>
      <c r="G7" s="113"/>
      <c r="H7" s="11" t="s">
        <v>139</v>
      </c>
      <c r="I7" s="11" t="s">
        <v>140</v>
      </c>
    </row>
    <row r="8" spans="1:12" x14ac:dyDescent="0.35">
      <c r="A8" s="10" t="str">
        <f>'Balance Sheet'!A9</f>
        <v>Investments in securities, at fair value</v>
      </c>
      <c r="B8" s="52">
        <f>'Balance Sheet'!B10</f>
        <v>0</v>
      </c>
      <c r="C8" s="72">
        <v>0</v>
      </c>
      <c r="D8" s="26">
        <f>ROUND((+C8-B8),0)</f>
        <v>0</v>
      </c>
      <c r="E8" s="19"/>
      <c r="F8" s="16">
        <f>ROUND((+D8-I8),0)</f>
        <v>0</v>
      </c>
      <c r="G8" s="112"/>
      <c r="H8" s="16"/>
      <c r="I8" s="107">
        <v>0</v>
      </c>
      <c r="J8" s="10" t="s">
        <v>141</v>
      </c>
    </row>
    <row r="9" spans="1:12" x14ac:dyDescent="0.35">
      <c r="A9" s="295" t="s">
        <v>214</v>
      </c>
      <c r="B9" s="52">
        <f>'Balance Sheet'!B11+'Balance Sheet'!B12+'Balance Sheet'!B13+'Balance Sheet'!B14+'Balance Sheet'!B15</f>
        <v>0</v>
      </c>
      <c r="C9" s="72">
        <v>0</v>
      </c>
      <c r="D9" s="26">
        <f t="shared" ref="D9:D14" si="0">ROUND((+C9-B9),0)</f>
        <v>0</v>
      </c>
      <c r="E9" s="16">
        <f>+D9</f>
        <v>0</v>
      </c>
      <c r="H9" s="16"/>
      <c r="L9" s="296"/>
    </row>
    <row r="10" spans="1:12" x14ac:dyDescent="0.35">
      <c r="A10" s="10" t="str">
        <f>'Balance Sheet'!A16</f>
        <v>Receivable for investments sold</v>
      </c>
      <c r="B10" s="52">
        <f>'Balance Sheet'!B16</f>
        <v>0</v>
      </c>
      <c r="C10" s="72">
        <v>0</v>
      </c>
      <c r="D10" s="26">
        <f t="shared" si="0"/>
        <v>0</v>
      </c>
      <c r="E10" s="16"/>
      <c r="F10" s="16">
        <f t="shared" ref="F10:F14" si="1">+D10</f>
        <v>0</v>
      </c>
      <c r="G10" s="112"/>
      <c r="H10" s="16"/>
    </row>
    <row r="11" spans="1:12" x14ac:dyDescent="0.35">
      <c r="A11" s="10" t="str">
        <f>'Balance Sheet'!A18</f>
        <v>Interest and dividends receivable</v>
      </c>
      <c r="B11" s="52">
        <f>+'Balance Sheet'!B18</f>
        <v>0</v>
      </c>
      <c r="C11" s="72">
        <v>0</v>
      </c>
      <c r="D11" s="26">
        <f t="shared" si="0"/>
        <v>0</v>
      </c>
      <c r="E11" s="19"/>
      <c r="F11" s="16">
        <f t="shared" si="1"/>
        <v>0</v>
      </c>
      <c r="G11" s="112"/>
      <c r="H11" s="16"/>
    </row>
    <row r="12" spans="1:12" x14ac:dyDescent="0.35">
      <c r="A12" s="10" t="str">
        <f>'Balance Sheet'!A19</f>
        <v>Net unrealized gain on forward currency contracts</v>
      </c>
      <c r="B12" s="52">
        <f>+'Balance Sheet'!B19</f>
        <v>0</v>
      </c>
      <c r="C12" s="72">
        <v>0</v>
      </c>
      <c r="D12" s="26">
        <f t="shared" si="0"/>
        <v>0</v>
      </c>
      <c r="E12" s="19"/>
      <c r="F12" s="16">
        <f t="shared" si="1"/>
        <v>0</v>
      </c>
      <c r="G12" s="112"/>
      <c r="H12" s="16"/>
    </row>
    <row r="13" spans="1:12" x14ac:dyDescent="0.35">
      <c r="A13" s="10" t="str">
        <f>'Balance Sheet'!A20</f>
        <v>Net unrealized gain on futures contracts</v>
      </c>
      <c r="B13" s="52">
        <f>+'Balance Sheet'!B20</f>
        <v>0</v>
      </c>
      <c r="C13" s="72">
        <v>0</v>
      </c>
      <c r="D13" s="26">
        <f t="shared" si="0"/>
        <v>0</v>
      </c>
      <c r="E13" s="10">
        <f>+D13</f>
        <v>0</v>
      </c>
      <c r="F13" s="16">
        <f t="shared" si="1"/>
        <v>0</v>
      </c>
      <c r="G13" s="112"/>
      <c r="H13" s="16"/>
    </row>
    <row r="14" spans="1:12" x14ac:dyDescent="0.35">
      <c r="A14" s="10">
        <f>'Balance Sheet'!A21</f>
        <v>0</v>
      </c>
      <c r="B14" s="52">
        <v>0</v>
      </c>
      <c r="C14" s="73">
        <v>0</v>
      </c>
      <c r="D14" s="26">
        <f t="shared" si="0"/>
        <v>0</v>
      </c>
      <c r="E14" s="16"/>
      <c r="F14" s="16">
        <f t="shared" si="1"/>
        <v>0</v>
      </c>
      <c r="G14" s="112"/>
      <c r="H14" s="16"/>
      <c r="L14" s="296"/>
    </row>
    <row r="15" spans="1:12" s="64" customFormat="1" x14ac:dyDescent="0.35">
      <c r="B15" s="65"/>
      <c r="C15" s="74"/>
      <c r="D15" s="66"/>
      <c r="E15" s="67"/>
      <c r="F15" s="67"/>
      <c r="G15" s="114"/>
      <c r="H15" s="67"/>
    </row>
    <row r="16" spans="1:12" x14ac:dyDescent="0.35">
      <c r="B16" s="22">
        <f>ROUND(SUM(B8:B14),0)</f>
        <v>0</v>
      </c>
      <c r="C16" s="22">
        <f>ROUND(SUM(C8:C14),0)</f>
        <v>0</v>
      </c>
      <c r="D16" s="22">
        <f>ROUND(SUM(D8:D14),0)</f>
        <v>0</v>
      </c>
      <c r="E16" s="21"/>
      <c r="F16" s="16"/>
      <c r="G16" s="112"/>
      <c r="H16" s="16"/>
    </row>
    <row r="17" spans="1:10" x14ac:dyDescent="0.35">
      <c r="B17" s="16"/>
      <c r="C17" s="69"/>
      <c r="D17" s="16"/>
      <c r="E17" s="16"/>
      <c r="F17" s="16"/>
      <c r="G17" s="112"/>
      <c r="H17" s="16"/>
    </row>
    <row r="18" spans="1:10" x14ac:dyDescent="0.35">
      <c r="A18" s="10" t="str">
        <f>'Balance Sheet'!A28</f>
        <v>Securities sold short, at fair value</v>
      </c>
      <c r="B18" s="10">
        <f>'Balance Sheet'!B29</f>
        <v>0</v>
      </c>
      <c r="C18" s="73">
        <v>0</v>
      </c>
      <c r="D18" s="16">
        <f>ROUND((+B18-C18),0)</f>
        <v>0</v>
      </c>
      <c r="E18" s="16"/>
      <c r="F18" s="16">
        <f>+D18</f>
        <v>0</v>
      </c>
      <c r="G18" s="112"/>
      <c r="H18" s="16"/>
    </row>
    <row r="19" spans="1:10" x14ac:dyDescent="0.35">
      <c r="A19" s="10" t="str">
        <f>'Balance Sheet'!A30</f>
        <v>Payable for investments purchased</v>
      </c>
      <c r="B19" s="10">
        <f>'Balance Sheet'!B30</f>
        <v>0</v>
      </c>
      <c r="C19" s="73">
        <v>0</v>
      </c>
      <c r="D19" s="16">
        <f t="shared" ref="D19:D27" si="2">ROUND((+B19-C19),0)</f>
        <v>0</v>
      </c>
      <c r="F19" s="16">
        <f>+D19</f>
        <v>0</v>
      </c>
      <c r="G19" s="112"/>
      <c r="H19" s="16"/>
    </row>
    <row r="20" spans="1:10" x14ac:dyDescent="0.35">
      <c r="A20" s="10" t="str">
        <f>'Balance Sheet'!A33</f>
        <v>Due to General Partner</v>
      </c>
      <c r="B20" s="10">
        <f>'Balance Sheet'!B33</f>
        <v>0</v>
      </c>
      <c r="C20" s="73">
        <v>0</v>
      </c>
      <c r="D20" s="16">
        <f>ROUND((+B20-C20),0)</f>
        <v>0</v>
      </c>
      <c r="E20" s="16"/>
      <c r="F20" s="16">
        <f>+D20</f>
        <v>0</v>
      </c>
      <c r="G20" s="112"/>
      <c r="H20" s="16"/>
    </row>
    <row r="21" spans="1:10" x14ac:dyDescent="0.35">
      <c r="A21" s="10" t="str">
        <f>'Balance Sheet'!A34</f>
        <v>Management fees payable</v>
      </c>
      <c r="B21" s="10">
        <f>'Balance Sheet'!B34</f>
        <v>0</v>
      </c>
      <c r="C21" s="75">
        <v>0</v>
      </c>
      <c r="D21" s="16">
        <f t="shared" si="2"/>
        <v>0</v>
      </c>
      <c r="E21" s="16"/>
      <c r="F21" s="16">
        <f>D21</f>
        <v>0</v>
      </c>
      <c r="G21" s="112"/>
    </row>
    <row r="22" spans="1:10" x14ac:dyDescent="0.35">
      <c r="A22" s="10" t="str">
        <f>'Balance Sheet'!A36</f>
        <v>Interest, dividends and stock loan fees payable</v>
      </c>
      <c r="B22" s="10">
        <f>'Balance Sheet'!B36</f>
        <v>0</v>
      </c>
      <c r="C22" s="75">
        <v>0</v>
      </c>
      <c r="D22" s="16">
        <f t="shared" si="2"/>
        <v>0</v>
      </c>
      <c r="E22" s="16"/>
      <c r="F22" s="16">
        <f>D22</f>
        <v>0</v>
      </c>
      <c r="G22" s="112"/>
      <c r="H22" s="16"/>
    </row>
    <row r="23" spans="1:10" x14ac:dyDescent="0.35">
      <c r="A23" s="10" t="str">
        <f>'Balance Sheet'!A37</f>
        <v>Other liabilities</v>
      </c>
      <c r="B23" s="10">
        <f>'Balance Sheet'!B37</f>
        <v>0</v>
      </c>
      <c r="C23" s="75">
        <v>0</v>
      </c>
      <c r="D23" s="16">
        <f t="shared" si="2"/>
        <v>0</v>
      </c>
      <c r="E23" s="16"/>
      <c r="F23" s="16">
        <f>D23</f>
        <v>0</v>
      </c>
      <c r="G23" s="112"/>
    </row>
    <row r="24" spans="1:10" x14ac:dyDescent="0.35">
      <c r="A24" s="10" t="str">
        <f>'Balance Sheet'!A38</f>
        <v>Net unrealized loss on swap transactions</v>
      </c>
      <c r="B24" s="10">
        <f>'Balance Sheet'!B38</f>
        <v>0</v>
      </c>
      <c r="C24" s="75">
        <v>0</v>
      </c>
      <c r="D24" s="16">
        <f t="shared" si="2"/>
        <v>0</v>
      </c>
      <c r="E24" s="16"/>
      <c r="F24" s="16">
        <f>D24</f>
        <v>0</v>
      </c>
      <c r="G24" s="112"/>
      <c r="H24" s="16"/>
    </row>
    <row r="25" spans="1:10" x14ac:dyDescent="0.35">
      <c r="A25" s="10" t="str">
        <f>'Balance Sheet'!A31</f>
        <v>Capital withdrawals payable</v>
      </c>
      <c r="B25" s="10">
        <f>'Balance Sheet'!B31</f>
        <v>0</v>
      </c>
      <c r="C25" s="73">
        <v>0</v>
      </c>
      <c r="D25" s="16">
        <f>ROUND((+B25-C25),0)</f>
        <v>0</v>
      </c>
      <c r="E25" s="16"/>
      <c r="F25" s="16"/>
      <c r="G25" s="112"/>
      <c r="H25" s="16"/>
      <c r="I25" s="10">
        <f>D25</f>
        <v>0</v>
      </c>
      <c r="J25" s="10" t="s">
        <v>142</v>
      </c>
    </row>
    <row r="26" spans="1:10" x14ac:dyDescent="0.35">
      <c r="A26" s="10" t="str">
        <f>'Balance Sheet'!A32</f>
        <v>Contribution received in advance</v>
      </c>
      <c r="B26" s="10">
        <f>'Balance Sheet'!B32</f>
        <v>0</v>
      </c>
      <c r="C26" s="73">
        <v>0</v>
      </c>
      <c r="D26" s="16">
        <f>ROUND((+B26-C26),0)</f>
        <v>0</v>
      </c>
      <c r="E26" s="16"/>
      <c r="G26" s="111" t="s">
        <v>143</v>
      </c>
      <c r="H26" s="16">
        <f>+B26</f>
        <v>0</v>
      </c>
      <c r="I26" s="10">
        <f>-C26</f>
        <v>0</v>
      </c>
      <c r="J26" s="10" t="s">
        <v>144</v>
      </c>
    </row>
    <row r="27" spans="1:10" x14ac:dyDescent="0.35">
      <c r="A27" s="10" t="s">
        <v>145</v>
      </c>
      <c r="B27" s="10">
        <f>'Partners Capital'!F26</f>
        <v>0</v>
      </c>
      <c r="C27" s="88">
        <f>'Partners Capital'!F11</f>
        <v>0</v>
      </c>
      <c r="D27" s="16">
        <f t="shared" si="2"/>
        <v>0</v>
      </c>
      <c r="E27" s="16"/>
      <c r="F27" s="16">
        <f>+'Income Statement'!D44</f>
        <v>0</v>
      </c>
      <c r="G27" s="112"/>
      <c r="H27" s="16"/>
    </row>
    <row r="28" spans="1:10" x14ac:dyDescent="0.35">
      <c r="A28" s="10" t="s">
        <v>146</v>
      </c>
      <c r="C28" s="88"/>
      <c r="D28" s="16"/>
      <c r="E28" s="16"/>
      <c r="F28" s="16"/>
      <c r="G28" s="112" t="s">
        <v>143</v>
      </c>
      <c r="H28" s="16">
        <f>(B38+B40)-SUM(I28:I29)</f>
        <v>0</v>
      </c>
      <c r="I28" s="10">
        <f>-I8</f>
        <v>0</v>
      </c>
      <c r="J28" s="10" t="s">
        <v>141</v>
      </c>
    </row>
    <row r="29" spans="1:10" x14ac:dyDescent="0.35">
      <c r="C29" s="88"/>
      <c r="D29" s="16"/>
      <c r="E29" s="16"/>
      <c r="F29" s="16"/>
      <c r="G29" s="112"/>
      <c r="H29" s="16"/>
      <c r="I29" s="10">
        <f>-I26</f>
        <v>0</v>
      </c>
      <c r="J29" s="10" t="s">
        <v>144</v>
      </c>
    </row>
    <row r="30" spans="1:10" x14ac:dyDescent="0.35">
      <c r="A30" s="10" t="s">
        <v>147</v>
      </c>
      <c r="C30" s="88"/>
      <c r="D30" s="16"/>
      <c r="E30" s="16"/>
      <c r="F30" s="16"/>
      <c r="G30" s="112" t="s">
        <v>148</v>
      </c>
      <c r="H30" s="16">
        <f>ROUND(((B39+B41)-I30),0)</f>
        <v>0</v>
      </c>
      <c r="I30" s="10">
        <f>-I25</f>
        <v>0</v>
      </c>
      <c r="J30" s="10" t="s">
        <v>142</v>
      </c>
    </row>
    <row r="31" spans="1:10" x14ac:dyDescent="0.35">
      <c r="B31" s="37"/>
      <c r="C31" s="69"/>
      <c r="D31" s="16"/>
      <c r="E31" s="16"/>
      <c r="H31" s="16"/>
    </row>
    <row r="32" spans="1:10" x14ac:dyDescent="0.35">
      <c r="A32" s="20"/>
      <c r="B32" s="22">
        <f>ROUND(SUM(B18:B31),0)</f>
        <v>0</v>
      </c>
      <c r="C32" s="22">
        <f>ROUND(SUM(C18:C31),0)</f>
        <v>0</v>
      </c>
      <c r="D32" s="22">
        <f>ROUND(SUM(D18:D31),0)</f>
        <v>0</v>
      </c>
      <c r="E32" s="21"/>
      <c r="F32" s="21"/>
      <c r="G32" s="115"/>
      <c r="H32" s="21"/>
      <c r="I32" s="20"/>
    </row>
    <row r="33" spans="1:9" x14ac:dyDescent="0.35">
      <c r="A33" s="20"/>
      <c r="B33" s="21"/>
      <c r="C33" s="76"/>
      <c r="D33" s="21"/>
      <c r="E33" s="21"/>
      <c r="F33" s="21"/>
      <c r="G33" s="115"/>
      <c r="H33" s="21"/>
      <c r="I33" s="20"/>
    </row>
    <row r="34" spans="1:9" x14ac:dyDescent="0.35">
      <c r="B34" s="29">
        <f>ROUND((B32-B16),0)</f>
        <v>0</v>
      </c>
      <c r="C34" s="29">
        <f>ROUND((C32-C16),0)</f>
        <v>0</v>
      </c>
      <c r="D34" s="29">
        <f>ROUND((D32+D16),0)</f>
        <v>0</v>
      </c>
      <c r="E34" s="22">
        <f>ROUND(SUM(E8:E32),0)</f>
        <v>0</v>
      </c>
      <c r="F34" s="22">
        <f>ROUND(SUM(F8:F32),0)</f>
        <v>0</v>
      </c>
      <c r="G34" s="116" t="s">
        <v>149</v>
      </c>
      <c r="H34" s="22">
        <f>ROUND(SUM(H8:H32),0)</f>
        <v>0</v>
      </c>
      <c r="I34" s="22">
        <f>ROUND(SUM(I8:I32),0)</f>
        <v>0</v>
      </c>
    </row>
    <row r="35" spans="1:9" x14ac:dyDescent="0.35">
      <c r="B35" s="16"/>
      <c r="C35" s="16"/>
      <c r="D35" s="16"/>
      <c r="E35" s="16"/>
      <c r="F35" s="16"/>
      <c r="G35" s="112"/>
      <c r="I35" s="19"/>
    </row>
    <row r="36" spans="1:9" ht="17" x14ac:dyDescent="0.5">
      <c r="B36" s="16"/>
      <c r="C36" s="16"/>
      <c r="D36" s="16"/>
      <c r="E36" s="16"/>
      <c r="F36" s="16"/>
      <c r="G36" s="112"/>
      <c r="H36" s="24" t="s">
        <v>150</v>
      </c>
    </row>
    <row r="37" spans="1:9" ht="17" x14ac:dyDescent="0.5">
      <c r="A37" s="28" t="s">
        <v>151</v>
      </c>
      <c r="B37" s="16"/>
      <c r="C37" s="16"/>
      <c r="D37" s="18" t="s">
        <v>152</v>
      </c>
      <c r="E37" s="16"/>
      <c r="F37" s="16"/>
      <c r="G37" s="112"/>
    </row>
    <row r="38" spans="1:9" x14ac:dyDescent="0.35">
      <c r="A38" s="27" t="s">
        <v>153</v>
      </c>
      <c r="B38" s="69">
        <f>'Partners Capital'!B14</f>
        <v>0</v>
      </c>
      <c r="C38" s="16"/>
      <c r="D38" s="26" t="s">
        <v>154</v>
      </c>
      <c r="E38" s="16">
        <f>+E34</f>
        <v>0</v>
      </c>
      <c r="F38" s="16"/>
      <c r="G38" s="112"/>
      <c r="I38" s="14"/>
    </row>
    <row r="39" spans="1:9" x14ac:dyDescent="0.35">
      <c r="A39" s="27" t="s">
        <v>155</v>
      </c>
      <c r="B39" s="69">
        <f>'Partners Capital'!B16</f>
        <v>0</v>
      </c>
      <c r="C39" s="16"/>
      <c r="D39" s="26" t="s">
        <v>138</v>
      </c>
      <c r="E39" s="16">
        <f>+F34</f>
        <v>0</v>
      </c>
      <c r="F39" s="16"/>
      <c r="G39" s="112"/>
      <c r="H39" s="10" t="s">
        <v>156</v>
      </c>
      <c r="I39" s="68">
        <v>0</v>
      </c>
    </row>
    <row r="40" spans="1:9" x14ac:dyDescent="0.35">
      <c r="A40" s="27" t="s">
        <v>157</v>
      </c>
      <c r="B40" s="55">
        <f>'Partners Capital'!D14</f>
        <v>0</v>
      </c>
      <c r="C40" s="16"/>
      <c r="D40" s="26" t="s">
        <v>139</v>
      </c>
      <c r="E40" s="16">
        <f>+H34</f>
        <v>0</v>
      </c>
      <c r="F40" s="16"/>
      <c r="G40" s="112"/>
      <c r="H40" s="25" t="s">
        <v>158</v>
      </c>
      <c r="I40" s="69">
        <f>'Income Statement'!B18</f>
        <v>0</v>
      </c>
    </row>
    <row r="41" spans="1:9" x14ac:dyDescent="0.35">
      <c r="A41" s="27" t="s">
        <v>159</v>
      </c>
      <c r="B41" s="70">
        <f>'Partners Capital'!D16</f>
        <v>0</v>
      </c>
      <c r="C41" s="16"/>
      <c r="D41" s="26" t="s">
        <v>140</v>
      </c>
      <c r="E41" s="16">
        <f>+I34</f>
        <v>0</v>
      </c>
      <c r="F41" s="16"/>
      <c r="G41" s="112"/>
      <c r="H41" s="25"/>
      <c r="I41" s="69"/>
    </row>
    <row r="42" spans="1:9" x14ac:dyDescent="0.35">
      <c r="A42" s="25"/>
      <c r="B42" s="78">
        <f>ROUND(SUM(B38:B41),0)</f>
        <v>0</v>
      </c>
      <c r="C42" s="16"/>
      <c r="D42" s="26" t="s">
        <v>160</v>
      </c>
      <c r="E42" s="22">
        <f>ROUND(SUM(E38:E41),0)</f>
        <v>0</v>
      </c>
      <c r="F42" s="16"/>
      <c r="G42" s="112"/>
      <c r="H42" s="25" t="s">
        <v>161</v>
      </c>
      <c r="I42" s="68">
        <v>0</v>
      </c>
    </row>
    <row r="43" spans="1:9" x14ac:dyDescent="0.35">
      <c r="A43" s="27" t="s">
        <v>162</v>
      </c>
      <c r="B43" s="19">
        <f>ROUND(SUM(H28:H30),0)</f>
        <v>0</v>
      </c>
      <c r="C43" s="16"/>
      <c r="D43" s="16"/>
      <c r="E43" s="16"/>
      <c r="F43" s="16"/>
      <c r="G43" s="112"/>
      <c r="H43" s="25" t="s">
        <v>163</v>
      </c>
      <c r="I43" s="22">
        <f>ROUND(SUM(I39:I42),0)</f>
        <v>0</v>
      </c>
    </row>
    <row r="44" spans="1:9" x14ac:dyDescent="0.35">
      <c r="A44" s="27" t="s">
        <v>164</v>
      </c>
      <c r="B44" s="19">
        <f>ROUND(SUM(I28:I30),0)</f>
        <v>0</v>
      </c>
      <c r="C44" s="16"/>
      <c r="D44" s="16"/>
      <c r="E44" s="16"/>
      <c r="F44" s="16"/>
      <c r="G44" s="112"/>
      <c r="H44" s="25"/>
      <c r="I44" s="21"/>
    </row>
    <row r="45" spans="1:9" x14ac:dyDescent="0.35">
      <c r="A45" s="27" t="s">
        <v>165</v>
      </c>
      <c r="B45" s="23">
        <f>ROUND((B42-SUM(B43:B44)),0)</f>
        <v>0</v>
      </c>
    </row>
    <row r="49" spans="1:10" ht="17" x14ac:dyDescent="0.5">
      <c r="A49" s="94" t="s">
        <v>166</v>
      </c>
      <c r="B49" s="95"/>
      <c r="C49" s="95"/>
      <c r="D49" s="96"/>
      <c r="E49" s="97"/>
      <c r="F49" s="96"/>
      <c r="G49" s="117"/>
      <c r="H49" s="96"/>
      <c r="I49" s="97"/>
    </row>
    <row r="50" spans="1:10" x14ac:dyDescent="0.35">
      <c r="A50" s="95"/>
      <c r="B50" s="98" t="s">
        <v>167</v>
      </c>
      <c r="C50" s="98" t="s">
        <v>168</v>
      </c>
      <c r="D50" s="99" t="s">
        <v>108</v>
      </c>
      <c r="E50" s="97"/>
      <c r="F50" s="96"/>
      <c r="G50" s="117"/>
      <c r="H50" s="96"/>
      <c r="I50" s="97"/>
    </row>
    <row r="51" spans="1:10" x14ac:dyDescent="0.35">
      <c r="A51" s="97" t="s">
        <v>169</v>
      </c>
      <c r="B51" s="97">
        <f>-'Long cash flow support'!C10</f>
        <v>0</v>
      </c>
      <c r="C51" s="97">
        <f>-'short cash flow support'!C10</f>
        <v>0</v>
      </c>
      <c r="D51" s="100">
        <f>SUM(B51:C51)</f>
        <v>0</v>
      </c>
      <c r="E51" s="97"/>
      <c r="F51" s="100"/>
      <c r="G51" s="117"/>
      <c r="H51" s="100"/>
      <c r="I51" s="97"/>
    </row>
    <row r="52" spans="1:10" x14ac:dyDescent="0.35">
      <c r="A52" s="97" t="s">
        <v>170</v>
      </c>
      <c r="B52" s="101">
        <f>-'Long cash flow support'!C12</f>
        <v>0</v>
      </c>
      <c r="C52" s="101">
        <f>-'short cash flow support'!C12</f>
        <v>0</v>
      </c>
      <c r="D52" s="100">
        <f>SUM(B52:C52)</f>
        <v>0</v>
      </c>
      <c r="E52" s="97"/>
      <c r="F52" s="100"/>
      <c r="G52" s="117"/>
      <c r="H52" s="100"/>
      <c r="I52" s="97"/>
    </row>
    <row r="53" spans="1:10" x14ac:dyDescent="0.35">
      <c r="A53" s="97" t="s">
        <v>171</v>
      </c>
      <c r="B53" s="101">
        <f>-'Long cash flow support'!C14</f>
        <v>0</v>
      </c>
      <c r="C53" s="101">
        <f>-'short cash flow support'!C14</f>
        <v>0</v>
      </c>
      <c r="D53" s="100">
        <f>SUM(B53:C53)</f>
        <v>0</v>
      </c>
      <c r="E53" s="97"/>
      <c r="F53" s="100"/>
      <c r="G53" s="117"/>
      <c r="H53" s="100"/>
      <c r="I53" s="97"/>
    </row>
    <row r="54" spans="1:10" x14ac:dyDescent="0.35">
      <c r="A54" s="97" t="s">
        <v>172</v>
      </c>
      <c r="B54" s="126"/>
      <c r="C54" s="126"/>
      <c r="D54" s="103">
        <f>SUM(B54:C54)</f>
        <v>0</v>
      </c>
      <c r="E54" s="97"/>
      <c r="F54" s="100"/>
      <c r="G54" s="117"/>
      <c r="H54" s="100"/>
      <c r="I54" s="97"/>
    </row>
    <row r="55" spans="1:10" x14ac:dyDescent="0.35">
      <c r="A55" s="97" t="s">
        <v>173</v>
      </c>
      <c r="B55" s="97">
        <f>SUM(B51:B54)</f>
        <v>0</v>
      </c>
      <c r="C55" s="97">
        <f>SUM(C51:C54)</f>
        <v>0</v>
      </c>
      <c r="D55" s="97">
        <f>SUM(D51:D54)</f>
        <v>0</v>
      </c>
      <c r="E55" s="97"/>
      <c r="F55" s="100"/>
      <c r="G55" s="117"/>
      <c r="H55" s="100"/>
      <c r="I55" s="97"/>
    </row>
    <row r="56" spans="1:10" x14ac:dyDescent="0.35">
      <c r="A56" s="97" t="s">
        <v>174</v>
      </c>
      <c r="B56" s="102">
        <f>F16</f>
        <v>0</v>
      </c>
      <c r="C56" s="103">
        <f>F21</f>
        <v>0</v>
      </c>
      <c r="D56" s="103">
        <f>SUM(B56:C56)</f>
        <v>0</v>
      </c>
      <c r="E56" s="97"/>
      <c r="F56" s="100"/>
      <c r="G56" s="117"/>
      <c r="H56" s="100"/>
      <c r="I56" s="97"/>
    </row>
    <row r="57" spans="1:10" x14ac:dyDescent="0.35">
      <c r="A57" s="97" t="s">
        <v>165</v>
      </c>
      <c r="B57" s="97">
        <f>B55-B56</f>
        <v>0</v>
      </c>
      <c r="C57" s="97">
        <f>C55-C56</f>
        <v>0</v>
      </c>
      <c r="D57" s="97">
        <f>D55-D56</f>
        <v>0</v>
      </c>
      <c r="E57" s="97"/>
      <c r="F57" s="97"/>
      <c r="G57" s="117"/>
      <c r="H57" s="97"/>
      <c r="I57" s="97"/>
    </row>
    <row r="58" spans="1:10" x14ac:dyDescent="0.35">
      <c r="A58" s="97"/>
      <c r="B58" s="97"/>
      <c r="C58" s="97"/>
      <c r="D58" s="97"/>
      <c r="E58" s="97"/>
      <c r="F58" s="97"/>
      <c r="G58" s="117"/>
      <c r="H58" s="97"/>
      <c r="I58" s="97"/>
    </row>
    <row r="59" spans="1:10" x14ac:dyDescent="0.35">
      <c r="A59" s="97"/>
      <c r="B59" s="97"/>
      <c r="C59" s="97"/>
      <c r="D59" s="97"/>
      <c r="E59" s="97"/>
      <c r="F59" s="97"/>
      <c r="G59" s="117"/>
      <c r="H59" s="97"/>
      <c r="I59" s="97"/>
    </row>
    <row r="60" spans="1:10" ht="17" x14ac:dyDescent="0.5">
      <c r="A60" s="104" t="s">
        <v>175</v>
      </c>
      <c r="C60" s="13" t="s">
        <v>176</v>
      </c>
      <c r="D60" s="13" t="s">
        <v>176</v>
      </c>
      <c r="E60" s="108" t="s">
        <v>177</v>
      </c>
      <c r="F60" s="105" t="s">
        <v>178</v>
      </c>
      <c r="G60" s="117"/>
      <c r="H60" s="97" t="s">
        <v>179</v>
      </c>
      <c r="J60" s="97"/>
    </row>
    <row r="61" spans="1:10" x14ac:dyDescent="0.35">
      <c r="B61" s="13" t="s">
        <v>180</v>
      </c>
      <c r="C61" s="13" t="s">
        <v>181</v>
      </c>
      <c r="D61" s="13" t="s">
        <v>182</v>
      </c>
      <c r="E61" s="13" t="s">
        <v>182</v>
      </c>
      <c r="F61" s="13" t="s">
        <v>183</v>
      </c>
      <c r="H61" s="105" t="s">
        <v>184</v>
      </c>
      <c r="J61" s="105" t="s">
        <v>185</v>
      </c>
    </row>
    <row r="62" spans="1:10" x14ac:dyDescent="0.35">
      <c r="B62" s="11" t="s">
        <v>186</v>
      </c>
      <c r="C62" s="11" t="s">
        <v>187</v>
      </c>
      <c r="D62" s="11" t="s">
        <v>188</v>
      </c>
      <c r="E62" s="11" t="s">
        <v>189</v>
      </c>
      <c r="F62" s="11" t="s">
        <v>190</v>
      </c>
      <c r="G62" s="113"/>
      <c r="H62" s="11" t="s">
        <v>191</v>
      </c>
      <c r="J62" s="11" t="s">
        <v>192</v>
      </c>
    </row>
    <row r="63" spans="1:10" x14ac:dyDescent="0.35">
      <c r="A63" s="25" t="s">
        <v>193</v>
      </c>
      <c r="B63" s="19">
        <f>+B38+B40</f>
        <v>0</v>
      </c>
      <c r="C63" s="101">
        <f>-C26</f>
        <v>0</v>
      </c>
      <c r="E63" s="15"/>
      <c r="F63" s="106">
        <f>+B26</f>
        <v>0</v>
      </c>
      <c r="G63" s="118"/>
      <c r="H63" s="15"/>
      <c r="I63" s="109" t="s">
        <v>194</v>
      </c>
      <c r="J63" s="97">
        <f>ROUND(SUM(B63:H63),0)</f>
        <v>0</v>
      </c>
    </row>
    <row r="64" spans="1:10" x14ac:dyDescent="0.35">
      <c r="A64" s="25" t="s">
        <v>195</v>
      </c>
      <c r="B64" s="19">
        <f>+B39+B41</f>
        <v>0</v>
      </c>
      <c r="D64" s="10">
        <f>-C25</f>
        <v>0</v>
      </c>
      <c r="E64" s="101">
        <f>+B25</f>
        <v>0</v>
      </c>
      <c r="H64" s="15"/>
      <c r="I64" s="110" t="s">
        <v>148</v>
      </c>
      <c r="J64" s="97">
        <f>ROUND(SUM(B64:H64),0)</f>
        <v>0</v>
      </c>
    </row>
    <row r="65" spans="1:10" x14ac:dyDescent="0.35">
      <c r="A65" s="97"/>
      <c r="B65" s="97"/>
      <c r="C65" s="97"/>
      <c r="D65" s="97"/>
      <c r="E65" s="97"/>
      <c r="F65" s="97"/>
      <c r="G65" s="117"/>
      <c r="H65" s="97"/>
      <c r="I65" s="110" t="s">
        <v>149</v>
      </c>
      <c r="J65" s="123">
        <f>ROUND(SUM(J63:J64),0)</f>
        <v>0</v>
      </c>
    </row>
  </sheetData>
  <phoneticPr fontId="0" type="noConversion"/>
  <pageMargins left="0.75" right="0.75" top="1" bottom="1" header="0.5" footer="0.5"/>
  <pageSetup scale="63" orientation="landscape"/>
  <headerFooter alignWithMargins="0">
    <oddHeader>&amp;R&amp;D
&amp;T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>
      <selection activeCell="A26" sqref="A26"/>
    </sheetView>
  </sheetViews>
  <sheetFormatPr defaultColWidth="9" defaultRowHeight="15.5" x14ac:dyDescent="0.35"/>
  <cols>
    <col min="1" max="1" width="62.75" style="7" customWidth="1"/>
    <col min="2" max="2" width="5.83203125" style="7" customWidth="1"/>
    <col min="3" max="3" width="16.33203125" style="16" customWidth="1"/>
    <col min="4" max="4" width="16" style="7" customWidth="1"/>
    <col min="5" max="5" width="9" style="7" customWidth="1"/>
    <col min="6" max="16384" width="9" style="7"/>
  </cols>
  <sheetData>
    <row r="1" spans="1:4" x14ac:dyDescent="0.35">
      <c r="A1" s="63" t="str">
        <f>'Cash Flow'!A1</f>
        <v>XYZ FUND, LP</v>
      </c>
      <c r="B1" s="89"/>
    </row>
    <row r="2" spans="1:4" x14ac:dyDescent="0.35">
      <c r="A2" s="7" t="s">
        <v>196</v>
      </c>
    </row>
    <row r="3" spans="1:4" x14ac:dyDescent="0.35">
      <c r="A3" s="285" t="s">
        <v>197</v>
      </c>
    </row>
    <row r="6" spans="1:4" x14ac:dyDescent="0.35">
      <c r="A6" s="90" t="s">
        <v>198</v>
      </c>
      <c r="B6" s="90"/>
    </row>
    <row r="7" spans="1:4" x14ac:dyDescent="0.35">
      <c r="A7" s="90"/>
      <c r="B7" s="90"/>
    </row>
    <row r="8" spans="1:4" x14ac:dyDescent="0.35">
      <c r="A8" s="285" t="s">
        <v>199</v>
      </c>
      <c r="C8" s="16">
        <v>0</v>
      </c>
    </row>
    <row r="10" spans="1:4" x14ac:dyDescent="0.35">
      <c r="A10" s="7" t="s">
        <v>200</v>
      </c>
      <c r="B10" s="91"/>
      <c r="C10" s="124">
        <v>0</v>
      </c>
      <c r="D10" s="91" t="s">
        <v>201</v>
      </c>
    </row>
    <row r="12" spans="1:4" x14ac:dyDescent="0.35">
      <c r="A12" s="7" t="s">
        <v>202</v>
      </c>
      <c r="B12" s="91"/>
      <c r="C12" s="124">
        <v>0</v>
      </c>
      <c r="D12" s="91" t="s">
        <v>201</v>
      </c>
    </row>
    <row r="14" spans="1:4" ht="17" x14ac:dyDescent="0.35">
      <c r="A14" s="7" t="s">
        <v>203</v>
      </c>
      <c r="B14" s="91"/>
      <c r="C14" s="57">
        <v>0</v>
      </c>
      <c r="D14" s="91" t="s">
        <v>201</v>
      </c>
    </row>
    <row r="15" spans="1:4" x14ac:dyDescent="0.35">
      <c r="D15" s="92"/>
    </row>
    <row r="16" spans="1:4" x14ac:dyDescent="0.35">
      <c r="A16" s="285" t="s">
        <v>204</v>
      </c>
      <c r="C16" s="93">
        <f>ROUND(SUM(C8:C14),0)</f>
        <v>0</v>
      </c>
    </row>
    <row r="18" spans="1:3" ht="17" x14ac:dyDescent="0.35">
      <c r="A18" s="285" t="s">
        <v>205</v>
      </c>
      <c r="C18" s="57">
        <v>0</v>
      </c>
    </row>
    <row r="20" spans="1:3" ht="17" x14ac:dyDescent="0.5">
      <c r="A20" s="7" t="s">
        <v>160</v>
      </c>
      <c r="C20" s="54">
        <f>ROUND((C18-C16),0)</f>
        <v>0</v>
      </c>
    </row>
  </sheetData>
  <phoneticPr fontId="15" type="noConversion"/>
  <pageMargins left="0.75" right="0.75" top="1" bottom="1" header="0.5" footer="0.5"/>
  <pageSetup scale="82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/>
  </sheetViews>
  <sheetFormatPr defaultColWidth="9" defaultRowHeight="15.5" x14ac:dyDescent="0.35"/>
  <cols>
    <col min="1" max="1" width="63.58203125" style="7" customWidth="1"/>
    <col min="2" max="2" width="5.83203125" style="7" customWidth="1"/>
    <col min="3" max="3" width="13.25" style="16" customWidth="1"/>
    <col min="4" max="4" width="16" style="7" customWidth="1"/>
    <col min="5" max="5" width="9" style="7" customWidth="1"/>
    <col min="6" max="16384" width="9" style="7"/>
  </cols>
  <sheetData>
    <row r="1" spans="1:4" x14ac:dyDescent="0.35">
      <c r="A1" s="125" t="str">
        <f>'CF Worksheet'!A1</f>
        <v>XYZ FUND, LP</v>
      </c>
      <c r="B1" s="89"/>
    </row>
    <row r="2" spans="1:4" x14ac:dyDescent="0.35">
      <c r="A2" s="7" t="s">
        <v>196</v>
      </c>
    </row>
    <row r="3" spans="1:4" x14ac:dyDescent="0.35">
      <c r="A3" s="285" t="s">
        <v>197</v>
      </c>
    </row>
    <row r="6" spans="1:4" x14ac:dyDescent="0.35">
      <c r="A6" s="90" t="s">
        <v>206</v>
      </c>
      <c r="B6" s="90"/>
    </row>
    <row r="8" spans="1:4" x14ac:dyDescent="0.35">
      <c r="A8" s="285" t="s">
        <v>207</v>
      </c>
      <c r="C8" s="16">
        <v>0</v>
      </c>
    </row>
    <row r="10" spans="1:4" x14ac:dyDescent="0.35">
      <c r="A10" s="7" t="s">
        <v>208</v>
      </c>
      <c r="B10" s="91"/>
      <c r="C10" s="124">
        <v>0</v>
      </c>
      <c r="D10" s="91" t="s">
        <v>201</v>
      </c>
    </row>
    <row r="12" spans="1:4" x14ac:dyDescent="0.35">
      <c r="A12" s="7" t="s">
        <v>209</v>
      </c>
      <c r="B12" s="91"/>
      <c r="C12" s="124">
        <v>0</v>
      </c>
      <c r="D12" s="91" t="s">
        <v>201</v>
      </c>
    </row>
    <row r="14" spans="1:4" ht="17" x14ac:dyDescent="0.35">
      <c r="A14" s="7" t="s">
        <v>210</v>
      </c>
      <c r="B14" s="91"/>
      <c r="C14" s="57">
        <v>0</v>
      </c>
      <c r="D14" s="91" t="s">
        <v>201</v>
      </c>
    </row>
    <row r="16" spans="1:4" x14ac:dyDescent="0.35">
      <c r="A16" s="285" t="s">
        <v>211</v>
      </c>
      <c r="C16" s="93">
        <f>ROUND(SUM(C8:C14),0)</f>
        <v>0</v>
      </c>
    </row>
    <row r="18" spans="1:3" ht="17" x14ac:dyDescent="0.35">
      <c r="A18" s="285" t="s">
        <v>212</v>
      </c>
      <c r="C18" s="57">
        <v>0</v>
      </c>
    </row>
    <row r="20" spans="1:3" ht="17" x14ac:dyDescent="0.5">
      <c r="A20" s="7" t="s">
        <v>160</v>
      </c>
      <c r="C20" s="54">
        <f>ROUND((C18-C16),0)</f>
        <v>0</v>
      </c>
    </row>
  </sheetData>
  <phoneticPr fontId="15" type="noConversion"/>
  <pageMargins left="0.75" right="0.75" top="1" bottom="1" header="0.5" footer="0.5"/>
  <pageSetup scale="84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FormUrls xmlns="http://schemas.microsoft.com/sharepoint/v3/contenttype/forms/url">
  <Edit>IOF/Forms/MKEditForm.aspx</Edit>
</FormUrl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E3E89C2994044A83A9D2C960F3FE64" ma:contentTypeVersion="332" ma:contentTypeDescription="Create a new document." ma:contentTypeScope="" ma:versionID="8714cbace87b81ae023b61df3fe8c2b4">
  <xsd:schema xmlns:xsd="http://www.w3.org/2001/XMLSchema" xmlns:xs="http://www.w3.org/2001/XMLSchema" xmlns:p="http://schemas.microsoft.com/office/2006/metadata/properties" xmlns:ns2="3fab7593-62f1-461a-99b8-cebfc6907578" xmlns:ns3="5c94cffb-308d-4f21-a209-e6fff4bb832a" xmlns:ns4="08275455-d73f-4610-80a3-1b68e386c66a" targetNamespace="http://schemas.microsoft.com/office/2006/metadata/properties" ma:root="true" ma:fieldsID="8045b7f20bb933cb2b452a68a7a1f55e" ns2:_="" ns3:_="" ns4:_="">
    <xsd:import namespace="3fab7593-62f1-461a-99b8-cebfc6907578"/>
    <xsd:import namespace="5c94cffb-308d-4f21-a209-e6fff4bb832a"/>
    <xsd:import namespace="08275455-d73f-4610-80a3-1b68e386c66a"/>
    <xsd:element name="properties">
      <xsd:complexType>
        <xsd:sequence>
          <xsd:element name="documentManagement">
            <xsd:complexType>
              <xsd:all>
                <xsd:element ref="ns2:Service_x0020_Line" minOccurs="0"/>
                <xsd:element ref="ns2:Worktype" minOccurs="0"/>
                <xsd:element ref="ns2:Area" minOccurs="0"/>
                <xsd:element ref="ns2:Level_x0020_Of_x0020_Service" minOccurs="0"/>
                <xsd:element ref="ns2:Section" minOccurs="0"/>
                <xsd:element ref="ns2:Industry_x0020_ID" minOccurs="0"/>
                <xsd:element ref="ns2:Revised_x0020_Date" minOccurs="0"/>
                <xsd:element ref="ns2:Source" minOccurs="0"/>
                <xsd:element ref="ns2:Security0" minOccurs="0"/>
                <xsd:element ref="ns2:Industry_x003a_Code" minOccurs="0"/>
                <xsd:element ref="ns2:j2833c8e86e143ef8790122f564e51ff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2:Published_x0020_Date" minOccurs="0"/>
                <xsd:element ref="ns4:Description0"/>
                <xsd:element ref="ns4:Level_x0020_Of_x0020_Service_x003a_Name" minOccurs="0"/>
                <xsd:element ref="ns4:Worktype_x003a_Name" minOccurs="0"/>
                <xsd:element ref="ns4:Section_x003a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b7593-62f1-461a-99b8-cebfc6907578" elementFormDefault="qualified">
    <xsd:import namespace="http://schemas.microsoft.com/office/2006/documentManagement/types"/>
    <xsd:import namespace="http://schemas.microsoft.com/office/infopath/2007/PartnerControls"/>
    <xsd:element name="Service_x0020_Line" ma:index="2" nillable="true" ma:displayName="Service Line" ma:list="{77b2756f-7515-4b91-9ff7-a571b17e727c}" ma:internalName="Service_x0020_Line" ma:readOnly="false" ma:showField="Title" ma:web="c91f547e-41d9-49e6-ac84-65ecca6cf2fd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" ma:index="3" nillable="true" ma:displayName="Worktype" ma:list="{ec25d59c-6d06-4ce0-8268-0ec6e9771b5c}" ma:internalName="Worktyp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ea" ma:index="4" nillable="true" ma:displayName="Industry" ma:list="{2e0542f3-6543-45d2-9e84-44f922a1a618}" ma:internalName="Area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vel_x0020_Of_x0020_Service" ma:index="5" nillable="true" ma:displayName="Level Of Service" ma:list="{27316fac-dfc5-4ab7-a61f-7da36b7c7711}" ma:internalName="Level_x0020_Of_x0020_Service" ma:readOnly="false" ma:showField="Titl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" ma:index="6" nillable="true" ma:displayName="Section" ma:list="{01b0076a-b4ad-4299-914e-1a328e6d51e5}" ma:internalName="Section" ma:readOnly="false" ma:showField="Text" ma:web="c91f547e-41d9-49e6-ac84-65ecca6cf2fd">
      <xsd:simpleType>
        <xsd:restriction base="dms:Lookup"/>
      </xsd:simpleType>
    </xsd:element>
    <xsd:element name="Industry_x0020_ID" ma:index="7" nillable="true" ma:displayName="Form Number" ma:indexed="true" ma:internalName="Industry_x0020_ID">
      <xsd:simpleType>
        <xsd:restriction base="dms:Text">
          <xsd:maxLength value="255"/>
        </xsd:restriction>
      </xsd:simpleType>
    </xsd:element>
    <xsd:element name="Revised_x0020_Date" ma:index="8" nillable="true" ma:displayName="Revised Date" ma:format="DateOnly" ma:internalName="Revised_x0020_Date">
      <xsd:simpleType>
        <xsd:restriction base="dms:DateTime"/>
      </xsd:simpleType>
    </xsd:element>
    <xsd:element name="Source" ma:index="9" nillable="true" ma:displayName="Source" ma:internalName="Source">
      <xsd:simpleType>
        <xsd:restriction base="dms:Text">
          <xsd:maxLength value="255"/>
        </xsd:restriction>
      </xsd:simpleType>
    </xsd:element>
    <xsd:element name="Security0" ma:index="10" nillable="true" ma:displayName="Security" ma:list="UserInfo" ma:SearchPeopleOnly="false" ma:SharePointGroup="0" ma:internalName="Security0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dustry_x003a_Code" ma:index="13" nillable="true" ma:displayName="Industry:Code" ma:list="{2e0542f3-6543-45d2-9e84-44f922a1a618}" ma:internalName="Industry_x003a_Code" ma:readOnly="true" ma:showField="Cod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2833c8e86e143ef8790122f564e51ff" ma:index="19" nillable="true" ma:taxonomy="true" ma:internalName="j2833c8e86e143ef8790122f564e51ff" ma:taxonomyFieldName="Tags" ma:displayName="Tags" ma:readOnly="false" ma:default="" ma:fieldId="{32833c8e-86e1-43ef-8790-122f564e51ff}" ma:taxonomyMulti="true" ma:sspId="3cf59aca-4cae-434a-8393-855dfc5a7581" ma:termSetId="69e51569-41f8-4484-b07f-1a772b1effd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ublished_x0020_Date" ma:index="24" nillable="true" ma:displayName="Published Date" ma:internalName="Published_x0020_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4cffb-308d-4f21-a209-e6fff4bb832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8b9bba2-f7a9-472d-94bb-670b99674221}" ma:internalName="TaxCatchAll" ma:showField="CatchAllData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75455-d73f-4610-80a3-1b68e386c66a" elementFormDefault="qualified">
    <xsd:import namespace="http://schemas.microsoft.com/office/2006/documentManagement/types"/>
    <xsd:import namespace="http://schemas.microsoft.com/office/infopath/2007/PartnerControls"/>
    <xsd:element name="Description0" ma:index="25" ma:displayName="Description" ma:internalName="Description0">
      <xsd:simpleType>
        <xsd:restriction base="dms:Note"/>
      </xsd:simpleType>
    </xsd:element>
    <xsd:element name="Level_x0020_Of_x0020_Service_x003a_Name" ma:index="26" nillable="true" ma:displayName="Level Of Service:Name" ma:list="{27316fac-dfc5-4ab7-a61f-7da36b7c7711}" ma:internalName="Level_x0020_Of_x0020_Servic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orktype_x003a_Name" ma:index="27" nillable="true" ma:displayName="Worktype:Name" ma:list="{ec25d59c-6d06-4ce0-8268-0ec6e9771b5c}" ma:internalName="Worktype_x003a_Name" ma:readOnly="true" ma:showField="Name" ma:web="c91f547e-41d9-49e6-ac84-65ecca6cf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tion_x003a_Name" ma:index="28" nillable="true" ma:displayName="Section:Name" ma:list="{01b0076a-b4ad-4299-914e-1a328e6d51e5}" ma:internalName="Section_x003a_Name" ma:readOnly="true" ma:showField="Name" ma:web="c91f547e-41d9-49e6-ac84-65ecca6cf2f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_x0020_Line xmlns="3fab7593-62f1-461a-99b8-cebfc6907578">
      <Value>1</Value>
    </Service_x0020_Line>
    <Worktype xmlns="3fab7593-62f1-461a-99b8-cebfc6907578">
      <Value>19</Value>
    </Worktype>
    <Industry_x0020_ID xmlns="3fab7593-62f1-461a-99b8-cebfc6907578">51-230-AIG-DOM</Industry_x0020_ID>
    <Level_x0020_Of_x0020_Service xmlns="3fab7593-62f1-461a-99b8-cebfc6907578">
      <Value>11</Value>
    </Level_x0020_Of_x0020_Service>
    <Section xmlns="3fab7593-62f1-461a-99b8-cebfc6907578">161</Section>
    <Revised_x0020_Date xmlns="3fab7593-62f1-461a-99b8-cebfc6907578" xsi:nil="true"/>
    <Security0 xmlns="3fab7593-62f1-461a-99b8-cebfc6907578">
      <UserInfo>
        <DisplayName/>
        <AccountId xsi:nil="true"/>
        <AccountType/>
      </UserInfo>
    </Security0>
    <Published_x0020_Date xmlns="3fab7593-62f1-461a-99b8-cebfc6907578">11/17/2014</Published_x0020_Date>
    <Area xmlns="3fab7593-62f1-461a-99b8-cebfc6907578">
      <Value>15</Value>
    </Area>
    <Source xmlns="3fab7593-62f1-461a-99b8-cebfc6907578">Internal - Excel</Source>
    <Description0 xmlns="08275455-d73f-4610-80a3-1b68e386c66a">Domestic LP Financial Statements</Description0>
    <TaxCatchAll xmlns="5c94cffb-308d-4f21-a209-e6fff4bb832a">
      <Value>283</Value>
      <Value>294</Value>
    </TaxCatchAll>
    <j2833c8e86e143ef8790122f564e51ff xmlns="3fab7593-62f1-461a-99b8-cebfc6907578">
      <Terms xmlns="http://schemas.microsoft.com/office/infopath/2007/PartnerControls"/>
    </j2833c8e86e143ef8790122f564e51ff>
    <_dlc_DocId xmlns="5c94cffb-308d-4f21-a209-e6fff4bb832a">MGDL-5-8745</_dlc_DocId>
    <_dlc_DocIdUrl xmlns="5c94cffb-308d-4f21-a209-e6fff4bb832a">
      <Url>http://dms.marcumllp.com/_layouts/15/DocIdRedir.aspx?ID=MGDL-5-8745</Url>
      <Description>MGDL-5-8745</Description>
    </_dlc_DocIdUrl>
    <_dlc_DocIdPersistId xmlns="5c94cffb-308d-4f21-a209-e6fff4bb832a">false</_dlc_DocIdPersistId>
  </documentManagement>
</p:properties>
</file>

<file path=customXml/itemProps1.xml><?xml version="1.0" encoding="utf-8"?>
<ds:datastoreItem xmlns:ds="http://schemas.openxmlformats.org/officeDocument/2006/customXml" ds:itemID="{ECE5E633-E8C3-4283-B431-017B487A948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2301FFF-A9B0-42A2-8011-33C2E309FE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8A5EDA-A43A-4066-841E-C6F317616139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067D9981-3B09-4FEA-BD3C-1F7A95683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b7593-62f1-461a-99b8-cebfc6907578"/>
    <ds:schemaRef ds:uri="5c94cffb-308d-4f21-a209-e6fff4bb832a"/>
    <ds:schemaRef ds:uri="08275455-d73f-4610-80a3-1b68e386c6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06980E1-1143-4C5E-A9C9-B2E754736C92}">
  <ds:schemaRefs>
    <ds:schemaRef ds:uri="08275455-d73f-4610-80a3-1b68e386c66a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5c94cffb-308d-4f21-a209-e6fff4bb832a"/>
    <ds:schemaRef ds:uri="3fab7593-62f1-461a-99b8-cebfc690757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Balance Sheet</vt:lpstr>
      <vt:lpstr>Schedule of Invst</vt:lpstr>
      <vt:lpstr>Income Statement</vt:lpstr>
      <vt:lpstr>Partners Capital</vt:lpstr>
      <vt:lpstr>Cash Flow</vt:lpstr>
      <vt:lpstr>CF Worksheet</vt:lpstr>
      <vt:lpstr>Long cash flow support</vt:lpstr>
      <vt:lpstr>short cash flow support</vt:lpstr>
      <vt:lpstr>'Balance Sheet'!Print_Area</vt:lpstr>
      <vt:lpstr>'Cash Flow'!Print_Area</vt:lpstr>
      <vt:lpstr>'CF Worksheet'!Print_Area</vt:lpstr>
      <vt:lpstr>'Partners Capital'!Print_Area</vt:lpstr>
      <vt:lpstr>'Schedule of Invst'!Print_Area</vt:lpstr>
    </vt:vector>
  </TitlesOfParts>
  <Company>Marcum and Kliegman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Domestic LP Financial Statements</dc:title>
  <dc:creator>Michael J. Gibbons, CPA</dc:creator>
  <cp:lastModifiedBy>Marano, Toni</cp:lastModifiedBy>
  <cp:lastPrinted>2013-09-12T14:40:19Z</cp:lastPrinted>
  <dcterms:created xsi:type="dcterms:W3CDTF">2001-06-25T19:58:53Z</dcterms:created>
  <dcterms:modified xsi:type="dcterms:W3CDTF">2020-01-10T21:30:34Z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paper GUID">
    <vt:lpwstr>{7BCE2623-17D5-4284-B626-52664C7AA1FF}</vt:lpwstr>
  </property>
  <property fmtid="{D5CDD505-2E9C-101B-9397-08002B2CF9AE}" pid="3" name="Version">
    <vt:i4>30</vt:i4>
  </property>
  <property fmtid="{D5CDD505-2E9C-101B-9397-08002B2CF9AE}" pid="4" name="Refresh">
    <vt:bool>true</vt:bool>
  </property>
  <property fmtid="{D5CDD505-2E9C-101B-9397-08002B2CF9AE}" pid="5" name="Refresh97">
    <vt:bool>false</vt:bool>
  </property>
  <property fmtid="{D5CDD505-2E9C-101B-9397-08002B2CF9AE}" pid="6" name="HEADERLEFT">
    <vt:lpwstr/>
  </property>
  <property fmtid="{D5CDD505-2E9C-101B-9397-08002B2CF9AE}" pid="7" name="HEADERCENTER">
    <vt:lpwstr/>
  </property>
  <property fmtid="{D5CDD505-2E9C-101B-9397-08002B2CF9AE}" pid="8" name="HEADERRIGHT">
    <vt:lpwstr>&amp;D
&amp;T</vt:lpwstr>
  </property>
  <property fmtid="{D5CDD505-2E9C-101B-9397-08002B2CF9AE}" pid="9" name="FOOTERLEFT">
    <vt:lpwstr/>
  </property>
  <property fmtid="{D5CDD505-2E9C-101B-9397-08002B2CF9AE}" pid="10" name="FOOTERCENTER">
    <vt:lpwstr>$[WPNAME()] {$[WPINDEX()]}
</vt:lpwstr>
  </property>
  <property fmtid="{D5CDD505-2E9C-101B-9397-08002B2CF9AE}" pid="11" name="FOOTERRIGHT">
    <vt:lpwstr>&amp;P of &amp;N</vt:lpwstr>
  </property>
  <property fmtid="{D5CDD505-2E9C-101B-9397-08002B2CF9AE}" pid="12" name="IsUpdatedXLALocation">
    <vt:bool>true</vt:bool>
  </property>
  <property fmtid="{D5CDD505-2E9C-101B-9397-08002B2CF9AE}" pid="13" name="PathAndName">
    <vt:lpwstr>S:\WEBSITES\Intranet_Staging\Downloads\Hedge Fund Group\Proforma Financial Statement Templates\Domestic LP Financial Statements.xls</vt:lpwstr>
  </property>
  <property fmtid="{D5CDD505-2E9C-101B-9397-08002B2CF9AE}" pid="14" name="ContentTypeId">
    <vt:lpwstr>0x010100E9E3E89C2994044A83A9D2C960F3FE64</vt:lpwstr>
  </property>
  <property fmtid="{D5CDD505-2E9C-101B-9397-08002B2CF9AE}" pid="15" name="_dlc_DocIdItemGuid">
    <vt:lpwstr>b8413f02-8b40-4ee9-8395-d1cfc146ceaf</vt:lpwstr>
  </property>
  <property fmtid="{D5CDD505-2E9C-101B-9397-08002B2CF9AE}" pid="16" name="Tags">
    <vt:lpwstr/>
  </property>
  <property fmtid="{D5CDD505-2E9C-101B-9397-08002B2CF9AE}" pid="17" name="ServiceLineEx">
    <vt:lpwstr>283;#Assurance|c3ca32e6-743b-4a3a-9f16-75ed458d8ccb</vt:lpwstr>
  </property>
  <property fmtid="{D5CDD505-2E9C-101B-9397-08002B2CF9AE}" pid="18" name="SpecialtyExTaxHTField0">
    <vt:lpwstr/>
  </property>
  <property fmtid="{D5CDD505-2E9C-101B-9397-08002B2CF9AE}" pid="19" name="DocumentTypeExTaxHTField0">
    <vt:lpwstr>Templates|801f4c8a-cccd-463d-bea4-b0c3e6add48d</vt:lpwstr>
  </property>
  <property fmtid="{D5CDD505-2E9C-101B-9397-08002B2CF9AE}" pid="20" name="DocumentTypeEx">
    <vt:lpwstr>294;#Templates|801f4c8a-cccd-463d-bea4-b0c3e6add48d</vt:lpwstr>
  </property>
  <property fmtid="{D5CDD505-2E9C-101B-9397-08002B2CF9AE}" pid="21" name="DepartmentNameExTaxHTField0">
    <vt:lpwstr/>
  </property>
  <property fmtid="{D5CDD505-2E9C-101B-9397-08002B2CF9AE}" pid="22" name="ServiceLineExTaxHTField0">
    <vt:lpwstr>Assurance|c3ca32e6-743b-4a3a-9f16-75ed458d8ccb</vt:lpwstr>
  </property>
  <property fmtid="{D5CDD505-2E9C-101B-9397-08002B2CF9AE}" pid="23" name="Document Type">
    <vt:lpwstr>1</vt:lpwstr>
  </property>
  <property fmtid="{D5CDD505-2E9C-101B-9397-08002B2CF9AE}" pid="24" name="Order">
    <vt:r8>874500</vt:r8>
  </property>
  <property fmtid="{D5CDD505-2E9C-101B-9397-08002B2CF9AE}" pid="25" name="DepartmentNameEx">
    <vt:lpwstr/>
  </property>
  <property fmtid="{D5CDD505-2E9C-101B-9397-08002B2CF9AE}" pid="26" name="xd_Signature">
    <vt:bool>false</vt:bool>
  </property>
  <property fmtid="{D5CDD505-2E9C-101B-9397-08002B2CF9AE}" pid="27" name="xd_ProgID">
    <vt:lpwstr/>
  </property>
  <property fmtid="{D5CDD505-2E9C-101B-9397-08002B2CF9AE}" pid="28" name="TemplateUrl">
    <vt:lpwstr/>
  </property>
  <property fmtid="{D5CDD505-2E9C-101B-9397-08002B2CF9AE}" pid="29" name="EmailOptions">
    <vt:lpwstr/>
  </property>
  <property fmtid="{D5CDD505-2E9C-101B-9397-08002B2CF9AE}" pid="30" name="SpecialtyEx">
    <vt:lpwstr/>
  </property>
</Properties>
</file>